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pc21\Desktop\"/>
    </mc:Choice>
  </mc:AlternateContent>
  <xr:revisionPtr revIDLastSave="0" documentId="13_ncr:1_{B6A5ED66-F331-41AD-8B1B-07F7C72C6B3E}" xr6:coauthVersionLast="47" xr6:coauthVersionMax="47" xr10:uidLastSave="{00000000-0000-0000-0000-000000000000}"/>
  <bookViews>
    <workbookView xWindow="-120" yWindow="-120" windowWidth="20730" windowHeight="11160" tabRatio="886" xr2:uid="{08ADB4C4-64DD-4C47-85FB-C40910C25B4C}"/>
  </bookViews>
  <sheets>
    <sheet name="利用方法" sheetId="6" r:id="rId1"/>
    <sheet name="Ⅰ．個人（青申）" sheetId="1" r:id="rId2"/>
    <sheet name="Ⅱ．個人（白申）" sheetId="2" r:id="rId3"/>
    <sheet name="Ⅲ．法人（年間売上１億円以下）" sheetId="3" r:id="rId4"/>
    <sheet name="Ⅳ．法人（年間売上１億円超５億円以下）" sheetId="4" r:id="rId5"/>
    <sheet name="Ⅴ．法人（年間売上５億円超）" sheetId="5" r:id="rId6"/>
  </sheets>
  <definedNames>
    <definedName name="_xlnm.Print_Area" localSheetId="1">'Ⅰ．個人（青申）'!$A$1:$G$31</definedName>
    <definedName name="_xlnm.Print_Area" localSheetId="2">'Ⅱ．個人（白申）'!$A$1:$G$33</definedName>
    <definedName name="_xlnm.Print_Area" localSheetId="3">'Ⅲ．法人（年間売上１億円以下）'!$A$1:$G$31</definedName>
    <definedName name="_xlnm.Print_Area" localSheetId="4">'Ⅳ．法人（年間売上１億円超５億円以下）'!$A$1:$G$31</definedName>
    <definedName name="_xlnm.Print_Area" localSheetId="5">'Ⅴ．法人（年間売上５億円超）'!$A$1:$G$31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F18" i="5"/>
  <c r="N18" i="5" s="1"/>
  <c r="E18" i="5"/>
  <c r="M18" i="5" s="1"/>
  <c r="D18" i="5"/>
  <c r="L18" i="5" s="1"/>
  <c r="C18" i="5"/>
  <c r="K18" i="5" s="1"/>
  <c r="B18" i="5"/>
  <c r="J18" i="5" s="1"/>
  <c r="F17" i="5"/>
  <c r="N17" i="5" s="1"/>
  <c r="E17" i="5"/>
  <c r="M17" i="5" s="1"/>
  <c r="D17" i="5"/>
  <c r="L17" i="5" s="1"/>
  <c r="C17" i="5"/>
  <c r="K17" i="5" s="1"/>
  <c r="B17" i="5"/>
  <c r="J17" i="5" s="1"/>
  <c r="F16" i="5"/>
  <c r="N16" i="5" s="1"/>
  <c r="E16" i="5"/>
  <c r="M16" i="5" s="1"/>
  <c r="D16" i="5"/>
  <c r="L16" i="5" s="1"/>
  <c r="C16" i="5"/>
  <c r="K16" i="5" s="1"/>
  <c r="B16" i="5"/>
  <c r="J16" i="5" s="1"/>
  <c r="G11" i="5"/>
  <c r="L40" i="5" s="1"/>
  <c r="G10" i="5"/>
  <c r="L48" i="5" s="1"/>
  <c r="G9" i="5"/>
  <c r="L44" i="5" s="1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F18" i="4"/>
  <c r="N18" i="4" s="1"/>
  <c r="E18" i="4"/>
  <c r="M18" i="4" s="1"/>
  <c r="D18" i="4"/>
  <c r="L18" i="4" s="1"/>
  <c r="C18" i="4"/>
  <c r="K18" i="4" s="1"/>
  <c r="B18" i="4"/>
  <c r="J18" i="4" s="1"/>
  <c r="F17" i="4"/>
  <c r="N17" i="4" s="1"/>
  <c r="E17" i="4"/>
  <c r="M17" i="4" s="1"/>
  <c r="D17" i="4"/>
  <c r="L17" i="4" s="1"/>
  <c r="C17" i="4"/>
  <c r="K17" i="4" s="1"/>
  <c r="B17" i="4"/>
  <c r="J17" i="4" s="1"/>
  <c r="F16" i="4"/>
  <c r="N16" i="4" s="1"/>
  <c r="E16" i="4"/>
  <c r="M16" i="4" s="1"/>
  <c r="D16" i="4"/>
  <c r="L16" i="4" s="1"/>
  <c r="C16" i="4"/>
  <c r="K16" i="4" s="1"/>
  <c r="B16" i="4"/>
  <c r="J16" i="4" s="1"/>
  <c r="G11" i="4"/>
  <c r="L40" i="4" s="1"/>
  <c r="G10" i="4"/>
  <c r="L48" i="4" s="1"/>
  <c r="G9" i="4"/>
  <c r="L44" i="4" s="1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F18" i="3"/>
  <c r="N18" i="3" s="1"/>
  <c r="E18" i="3"/>
  <c r="M18" i="3" s="1"/>
  <c r="D18" i="3"/>
  <c r="L18" i="3" s="1"/>
  <c r="C18" i="3"/>
  <c r="K18" i="3" s="1"/>
  <c r="B18" i="3"/>
  <c r="J18" i="3" s="1"/>
  <c r="F17" i="3"/>
  <c r="N17" i="3" s="1"/>
  <c r="E17" i="3"/>
  <c r="M17" i="3" s="1"/>
  <c r="D17" i="3"/>
  <c r="L17" i="3" s="1"/>
  <c r="C17" i="3"/>
  <c r="K17" i="3" s="1"/>
  <c r="B17" i="3"/>
  <c r="J17" i="3" s="1"/>
  <c r="F16" i="3"/>
  <c r="N16" i="3" s="1"/>
  <c r="E16" i="3"/>
  <c r="M16" i="3" s="1"/>
  <c r="D16" i="3"/>
  <c r="L16" i="3" s="1"/>
  <c r="C16" i="3"/>
  <c r="K16" i="3" s="1"/>
  <c r="B16" i="3"/>
  <c r="J16" i="3" s="1"/>
  <c r="G11" i="3"/>
  <c r="L49" i="3" s="1"/>
  <c r="G10" i="3"/>
  <c r="L45" i="3" s="1"/>
  <c r="G9" i="3"/>
  <c r="L41" i="3" s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D20" i="2"/>
  <c r="L20" i="2" s="1"/>
  <c r="L27" i="2" s="1"/>
  <c r="F20" i="2"/>
  <c r="N20" i="2" s="1"/>
  <c r="N27" i="2" s="1"/>
  <c r="E20" i="2"/>
  <c r="M20" i="2" s="1"/>
  <c r="C20" i="2"/>
  <c r="K20" i="2" s="1"/>
  <c r="K27" i="2" s="1"/>
  <c r="B20" i="2"/>
  <c r="J20" i="2" s="1"/>
  <c r="J27" i="2" s="1"/>
  <c r="F19" i="2"/>
  <c r="N19" i="2" s="1"/>
  <c r="E19" i="2"/>
  <c r="M19" i="2" s="1"/>
  <c r="D19" i="2"/>
  <c r="L19" i="2" s="1"/>
  <c r="L26" i="2" s="1"/>
  <c r="C19" i="2"/>
  <c r="K19" i="2" s="1"/>
  <c r="K26" i="2" s="1"/>
  <c r="B19" i="2"/>
  <c r="J19" i="2" s="1"/>
  <c r="J26" i="2" s="1"/>
  <c r="E18" i="2"/>
  <c r="M18" i="2" s="1"/>
  <c r="L18" i="2"/>
  <c r="L25" i="2" s="1"/>
  <c r="C18" i="2"/>
  <c r="K18" i="2" s="1"/>
  <c r="K25" i="2" s="1"/>
  <c r="C25" i="2" s="1"/>
  <c r="F18" i="2"/>
  <c r="N18" i="2" s="1"/>
  <c r="B18" i="2"/>
  <c r="J18" i="2" s="1"/>
  <c r="J25" i="2" s="1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49" i="1"/>
  <c r="M48" i="1"/>
  <c r="M46" i="1"/>
  <c r="M45" i="1"/>
  <c r="M43" i="1"/>
  <c r="M42" i="1"/>
  <c r="M40" i="1"/>
  <c r="M39" i="1"/>
  <c r="M37" i="1"/>
  <c r="M36" i="1"/>
  <c r="M47" i="1"/>
  <c r="M44" i="1"/>
  <c r="M41" i="1"/>
  <c r="M38" i="1"/>
  <c r="M35" i="1"/>
  <c r="F18" i="1"/>
  <c r="F17" i="1"/>
  <c r="F16" i="1"/>
  <c r="E16" i="1"/>
  <c r="E18" i="1"/>
  <c r="E17" i="1"/>
  <c r="D18" i="1"/>
  <c r="D17" i="1"/>
  <c r="D16" i="1"/>
  <c r="C18" i="1"/>
  <c r="C17" i="1"/>
  <c r="C16" i="1"/>
  <c r="B18" i="1"/>
  <c r="B17" i="1"/>
  <c r="B16" i="1"/>
  <c r="K23" i="4" l="1"/>
  <c r="C23" i="4" s="1"/>
  <c r="I38" i="4" s="1"/>
  <c r="M23" i="4"/>
  <c r="E23" i="4" s="1"/>
  <c r="I44" i="4" s="1"/>
  <c r="L47" i="4"/>
  <c r="L35" i="4"/>
  <c r="K25" i="5"/>
  <c r="C25" i="5" s="1"/>
  <c r="I40" i="5" s="1"/>
  <c r="L43" i="5"/>
  <c r="L35" i="5"/>
  <c r="K23" i="5"/>
  <c r="C23" i="5" s="1"/>
  <c r="I38" i="5" s="1"/>
  <c r="L47" i="5"/>
  <c r="M24" i="5"/>
  <c r="E24" i="5" s="1"/>
  <c r="I45" i="5" s="1"/>
  <c r="J25" i="3"/>
  <c r="B25" i="3" s="1"/>
  <c r="I37" i="3" s="1"/>
  <c r="N25" i="3"/>
  <c r="F25" i="3" s="1"/>
  <c r="I49" i="3" s="1"/>
  <c r="M25" i="3"/>
  <c r="E25" i="3" s="1"/>
  <c r="I46" i="3" s="1"/>
  <c r="L37" i="3"/>
  <c r="L40" i="3"/>
  <c r="L43" i="3"/>
  <c r="J23" i="5"/>
  <c r="B23" i="5" s="1"/>
  <c r="J25" i="5"/>
  <c r="B25" i="5" s="1"/>
  <c r="I37" i="5" s="1"/>
  <c r="M23" i="5"/>
  <c r="E23" i="5" s="1"/>
  <c r="I44" i="5" s="1"/>
  <c r="K24" i="5"/>
  <c r="C24" i="5" s="1"/>
  <c r="I39" i="5" s="1"/>
  <c r="N23" i="5"/>
  <c r="F23" i="5" s="1"/>
  <c r="I47" i="5" s="1"/>
  <c r="L24" i="5"/>
  <c r="D24" i="5" s="1"/>
  <c r="I42" i="5" s="1"/>
  <c r="N25" i="5"/>
  <c r="F25" i="5" s="1"/>
  <c r="I49" i="5" s="1"/>
  <c r="L23" i="5"/>
  <c r="D23" i="5" s="1"/>
  <c r="I41" i="5" s="1"/>
  <c r="J24" i="5"/>
  <c r="B24" i="5" s="1"/>
  <c r="I36" i="5" s="1"/>
  <c r="N24" i="5"/>
  <c r="F24" i="5" s="1"/>
  <c r="I48" i="5" s="1"/>
  <c r="L25" i="5"/>
  <c r="D25" i="5" s="1"/>
  <c r="I43" i="5" s="1"/>
  <c r="M25" i="5"/>
  <c r="E25" i="5" s="1"/>
  <c r="I46" i="5" s="1"/>
  <c r="L39" i="5"/>
  <c r="L38" i="5"/>
  <c r="L42" i="5"/>
  <c r="L46" i="5"/>
  <c r="L37" i="5"/>
  <c r="L41" i="5"/>
  <c r="L45" i="5"/>
  <c r="L49" i="5"/>
  <c r="L36" i="5"/>
  <c r="L43" i="4"/>
  <c r="K25" i="4"/>
  <c r="C25" i="4" s="1"/>
  <c r="I40" i="4" s="1"/>
  <c r="M24" i="4"/>
  <c r="E24" i="4" s="1"/>
  <c r="I45" i="4" s="1"/>
  <c r="J24" i="4"/>
  <c r="B24" i="4" s="1"/>
  <c r="I36" i="4" s="1"/>
  <c r="J23" i="4"/>
  <c r="B23" i="4" s="1"/>
  <c r="N23" i="4"/>
  <c r="F23" i="4" s="1"/>
  <c r="I47" i="4" s="1"/>
  <c r="L25" i="4"/>
  <c r="D25" i="4" s="1"/>
  <c r="I43" i="4" s="1"/>
  <c r="N24" i="4"/>
  <c r="F24" i="4" s="1"/>
  <c r="I48" i="4" s="1"/>
  <c r="L24" i="4"/>
  <c r="D24" i="4" s="1"/>
  <c r="I42" i="4" s="1"/>
  <c r="M25" i="4"/>
  <c r="E25" i="4" s="1"/>
  <c r="I46" i="4" s="1"/>
  <c r="L23" i="4"/>
  <c r="D23" i="4" s="1"/>
  <c r="I41" i="4" s="1"/>
  <c r="J25" i="4"/>
  <c r="B25" i="4" s="1"/>
  <c r="I37" i="4" s="1"/>
  <c r="N25" i="4"/>
  <c r="F25" i="4" s="1"/>
  <c r="I49" i="4" s="1"/>
  <c r="L38" i="4"/>
  <c r="L42" i="4"/>
  <c r="L46" i="4"/>
  <c r="K24" i="4"/>
  <c r="C24" i="4" s="1"/>
  <c r="I39" i="4" s="1"/>
  <c r="L37" i="4"/>
  <c r="L41" i="4"/>
  <c r="L45" i="4"/>
  <c r="L49" i="4"/>
  <c r="L39" i="4"/>
  <c r="L36" i="4"/>
  <c r="J23" i="3"/>
  <c r="B23" i="3" s="1"/>
  <c r="M23" i="3"/>
  <c r="E23" i="3" s="1"/>
  <c r="I44" i="3" s="1"/>
  <c r="N23" i="3"/>
  <c r="F23" i="3" s="1"/>
  <c r="I47" i="3" s="1"/>
  <c r="L24" i="3"/>
  <c r="D24" i="3" s="1"/>
  <c r="I42" i="3" s="1"/>
  <c r="L36" i="3"/>
  <c r="L48" i="3"/>
  <c r="K24" i="3"/>
  <c r="C24" i="3" s="1"/>
  <c r="I39" i="3" s="1"/>
  <c r="L25" i="3"/>
  <c r="D25" i="3" s="1"/>
  <c r="I43" i="3" s="1"/>
  <c r="L23" i="3"/>
  <c r="D23" i="3" s="1"/>
  <c r="I41" i="3" s="1"/>
  <c r="M24" i="3"/>
  <c r="E24" i="3" s="1"/>
  <c r="I45" i="3" s="1"/>
  <c r="K23" i="3"/>
  <c r="C23" i="3" s="1"/>
  <c r="I38" i="3" s="1"/>
  <c r="J24" i="3"/>
  <c r="B24" i="3" s="1"/>
  <c r="I36" i="3" s="1"/>
  <c r="N24" i="3"/>
  <c r="F24" i="3" s="1"/>
  <c r="I48" i="3" s="1"/>
  <c r="K25" i="3"/>
  <c r="C25" i="3" s="1"/>
  <c r="I40" i="3" s="1"/>
  <c r="L44" i="3"/>
  <c r="L35" i="3"/>
  <c r="L39" i="3"/>
  <c r="L47" i="3"/>
  <c r="L38" i="3"/>
  <c r="L42" i="3"/>
  <c r="L46" i="3"/>
  <c r="C26" i="2"/>
  <c r="I41" i="2" s="1"/>
  <c r="N25" i="2"/>
  <c r="F25" i="2" s="1"/>
  <c r="I49" i="2" s="1"/>
  <c r="F27" i="2"/>
  <c r="I51" i="2" s="1"/>
  <c r="N26" i="2"/>
  <c r="F26" i="2" s="1"/>
  <c r="I50" i="2" s="1"/>
  <c r="M26" i="2"/>
  <c r="E26" i="2" s="1"/>
  <c r="I47" i="2" s="1"/>
  <c r="M25" i="2"/>
  <c r="E25" i="2" s="1"/>
  <c r="I46" i="2" s="1"/>
  <c r="M27" i="2"/>
  <c r="E27" i="2" s="1"/>
  <c r="I48" i="2" s="1"/>
  <c r="C27" i="2"/>
  <c r="I42" i="2" s="1"/>
  <c r="B26" i="2"/>
  <c r="I38" i="2" s="1"/>
  <c r="B25" i="2"/>
  <c r="B27" i="2"/>
  <c r="I39" i="2" s="1"/>
  <c r="D25" i="2"/>
  <c r="I43" i="2" s="1"/>
  <c r="D26" i="2"/>
  <c r="I44" i="2" s="1"/>
  <c r="D27" i="2"/>
  <c r="I45" i="2" s="1"/>
  <c r="I40" i="2"/>
  <c r="G11" i="1"/>
  <c r="G10" i="1"/>
  <c r="G9" i="1"/>
  <c r="N18" i="1"/>
  <c r="N17" i="1"/>
  <c r="N16" i="1"/>
  <c r="M18" i="1"/>
  <c r="M17" i="1"/>
  <c r="M16" i="1"/>
  <c r="L18" i="1"/>
  <c r="L17" i="1"/>
  <c r="L16" i="1"/>
  <c r="K18" i="1"/>
  <c r="K17" i="1"/>
  <c r="K16" i="1"/>
  <c r="J18" i="1"/>
  <c r="J17" i="1"/>
  <c r="J16" i="1"/>
  <c r="I35" i="5" l="1"/>
  <c r="J28" i="5"/>
  <c r="I35" i="4"/>
  <c r="J28" i="4"/>
  <c r="J28" i="3"/>
  <c r="I35" i="3"/>
  <c r="I37" i="2"/>
  <c r="J30" i="2"/>
  <c r="L43" i="1"/>
  <c r="L40" i="1"/>
  <c r="L46" i="1"/>
  <c r="L37" i="1"/>
  <c r="L49" i="1"/>
  <c r="L48" i="1"/>
  <c r="L42" i="1"/>
  <c r="L45" i="1"/>
  <c r="L39" i="1"/>
  <c r="L36" i="1"/>
  <c r="L47" i="1"/>
  <c r="L38" i="1"/>
  <c r="L35" i="1"/>
  <c r="L41" i="1"/>
  <c r="L44" i="1"/>
  <c r="K25" i="1"/>
  <c r="C25" i="1" s="1"/>
  <c r="I40" i="1" s="1"/>
  <c r="L25" i="1"/>
  <c r="M25" i="1"/>
  <c r="J25" i="1"/>
  <c r="N25" i="1"/>
  <c r="F25" i="1" s="1"/>
  <c r="K24" i="1"/>
  <c r="C24" i="1" s="1"/>
  <c r="M23" i="1"/>
  <c r="E23" i="1" s="1"/>
  <c r="L24" i="1"/>
  <c r="D24" i="1" s="1"/>
  <c r="M24" i="1"/>
  <c r="J24" i="1"/>
  <c r="B24" i="1" s="1"/>
  <c r="N24" i="1"/>
  <c r="F24" i="1" s="1"/>
  <c r="K23" i="1"/>
  <c r="C23" i="1" s="1"/>
  <c r="L23" i="1"/>
  <c r="D23" i="1" s="1"/>
  <c r="N23" i="1"/>
  <c r="F23" i="1" s="1"/>
  <c r="J23" i="1"/>
  <c r="B23" i="1" s="1"/>
  <c r="J29" i="5" l="1"/>
  <c r="B29" i="5" s="1"/>
  <c r="J30" i="5"/>
  <c r="A29" i="5" s="1"/>
  <c r="J32" i="5"/>
  <c r="J31" i="5"/>
  <c r="C29" i="5"/>
  <c r="J29" i="4"/>
  <c r="B29" i="4" s="1"/>
  <c r="J32" i="4"/>
  <c r="J30" i="4"/>
  <c r="A29" i="4" s="1"/>
  <c r="J31" i="4"/>
  <c r="C29" i="4"/>
  <c r="J32" i="3"/>
  <c r="J31" i="3"/>
  <c r="C29" i="3"/>
  <c r="J30" i="3"/>
  <c r="A29" i="3" s="1"/>
  <c r="J29" i="3"/>
  <c r="B29" i="3" s="1"/>
  <c r="J31" i="2"/>
  <c r="B31" i="2" s="1"/>
  <c r="J34" i="2"/>
  <c r="J33" i="2"/>
  <c r="C31" i="2"/>
  <c r="J32" i="2"/>
  <c r="A31" i="2" s="1"/>
  <c r="I42" i="1"/>
  <c r="D25" i="1"/>
  <c r="I43" i="1" s="1"/>
  <c r="I39" i="1"/>
  <c r="I38" i="1"/>
  <c r="I49" i="1"/>
  <c r="I48" i="1"/>
  <c r="I41" i="1"/>
  <c r="B25" i="1"/>
  <c r="I37" i="1" s="1"/>
  <c r="I44" i="1"/>
  <c r="I47" i="1"/>
  <c r="E24" i="1"/>
  <c r="I45" i="1" s="1"/>
  <c r="E25" i="1"/>
  <c r="I46" i="1" s="1"/>
  <c r="I36" i="1"/>
  <c r="I35" i="1"/>
  <c r="D29" i="5" l="1"/>
  <c r="D29" i="3"/>
  <c r="D29" i="4"/>
  <c r="D31" i="2"/>
  <c r="J28" i="1"/>
  <c r="J32" i="1" l="1"/>
  <c r="J31" i="1"/>
  <c r="J29" i="1"/>
  <c r="B29" i="1" s="1"/>
  <c r="J30" i="1"/>
  <c r="A29" i="1" s="1"/>
  <c r="C29" i="1"/>
  <c r="D29" i="1" l="1"/>
</calcChain>
</file>

<file path=xl/sharedStrings.xml><?xml version="1.0" encoding="utf-8"?>
<sst xmlns="http://schemas.openxmlformats.org/spreadsheetml/2006/main" count="445" uniqueCount="77">
  <si>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</si>
  <si>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</si>
  <si>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</si>
  <si>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</si>
  <si>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</si>
  <si>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基準期間売上計</t>
    <rPh sb="0" eb="2">
      <t>キジュン</t>
    </rPh>
    <rPh sb="2" eb="4">
      <t>キカン</t>
    </rPh>
    <rPh sb="4" eb="6">
      <t>ウリアゲ</t>
    </rPh>
    <rPh sb="6" eb="7">
      <t>ケイ</t>
    </rPh>
    <phoneticPr fontId="2"/>
  </si>
  <si>
    <t>対象月
　（2021年11月～2022年3月）</t>
    <rPh sb="0" eb="2">
      <t>タイショウ</t>
    </rPh>
    <rPh sb="2" eb="3">
      <t>ツキ</t>
    </rPh>
    <rPh sb="10" eb="11">
      <t>ネン</t>
    </rPh>
    <rPh sb="13" eb="14">
      <t>ツキ</t>
    </rPh>
    <rPh sb="19" eb="20">
      <t>ネン</t>
    </rPh>
    <rPh sb="21" eb="22">
      <t>ツキ</t>
    </rPh>
    <phoneticPr fontId="2"/>
  </si>
  <si>
    <t>基準期間①
　（2018年11月～2019年3月）</t>
    <rPh sb="0" eb="2">
      <t>キジュン</t>
    </rPh>
    <rPh sb="2" eb="4">
      <t>キカン</t>
    </rPh>
    <phoneticPr fontId="2"/>
  </si>
  <si>
    <t>基準期間②
　（2019年11月～2020年3月）</t>
    <rPh sb="0" eb="2">
      <t>キジュン</t>
    </rPh>
    <rPh sb="2" eb="4">
      <t>キカン</t>
    </rPh>
    <phoneticPr fontId="2"/>
  </si>
  <si>
    <t>基準期間③
　（2020年11月～2021年3月）</t>
    <rPh sb="0" eb="2">
      <t>キジュン</t>
    </rPh>
    <rPh sb="2" eb="4">
      <t>キカン</t>
    </rPh>
    <phoneticPr fontId="2"/>
  </si>
  <si>
    <t>対象月</t>
    <rPh sb="0" eb="2">
      <t>タイショウ</t>
    </rPh>
    <rPh sb="2" eb="3">
      <t>ツキ</t>
    </rPh>
    <phoneticPr fontId="2"/>
  </si>
  <si>
    <t>対　基準期間①</t>
    <rPh sb="0" eb="1">
      <t>タイ</t>
    </rPh>
    <rPh sb="2" eb="4">
      <t>キジュン</t>
    </rPh>
    <rPh sb="4" eb="6">
      <t>キカン</t>
    </rPh>
    <phoneticPr fontId="2"/>
  </si>
  <si>
    <t>対　基準期間②</t>
    <rPh sb="0" eb="1">
      <t>タイ</t>
    </rPh>
    <rPh sb="2" eb="4">
      <t>キジュン</t>
    </rPh>
    <rPh sb="4" eb="6">
      <t>キカン</t>
    </rPh>
    <phoneticPr fontId="2"/>
  </si>
  <si>
    <t>対　基準期間③</t>
    <rPh sb="0" eb="1">
      <t>タイ</t>
    </rPh>
    <rPh sb="2" eb="4">
      <t>キジュン</t>
    </rPh>
    <rPh sb="4" eb="6">
      <t>キカン</t>
    </rPh>
    <phoneticPr fontId="2"/>
  </si>
  <si>
    <t>対　基準期間①の同月
　（2018年11月～2019年3月）</t>
    <rPh sb="0" eb="1">
      <t>タイ</t>
    </rPh>
    <rPh sb="2" eb="4">
      <t>キジュン</t>
    </rPh>
    <rPh sb="4" eb="6">
      <t>キカン</t>
    </rPh>
    <rPh sb="8" eb="10">
      <t>ドウゲツ</t>
    </rPh>
    <phoneticPr fontId="2"/>
  </si>
  <si>
    <t>対　基準期間②の同月
　（2019年11月～2020年3月）</t>
    <rPh sb="0" eb="1">
      <t>タイ</t>
    </rPh>
    <rPh sb="2" eb="4">
      <t>キジュン</t>
    </rPh>
    <rPh sb="4" eb="6">
      <t>キカン</t>
    </rPh>
    <rPh sb="8" eb="10">
      <t>ドウゲツ</t>
    </rPh>
    <phoneticPr fontId="2"/>
  </si>
  <si>
    <t>対　基準期間③の同月
　（2020年11月～2021年3月）</t>
    <rPh sb="0" eb="1">
      <t>タイ</t>
    </rPh>
    <rPh sb="2" eb="4">
      <t>キジュン</t>
    </rPh>
    <rPh sb="4" eb="6">
      <t>キカン</t>
    </rPh>
    <rPh sb="8" eb="10">
      <t>ドウゲツ</t>
    </rPh>
    <phoneticPr fontId="2"/>
  </si>
  <si>
    <t>対象月の売上減少率</t>
    <rPh sb="0" eb="2">
      <t>タイショウ</t>
    </rPh>
    <rPh sb="2" eb="3">
      <t>ツキ</t>
    </rPh>
    <rPh sb="4" eb="6">
      <t>ウリアゲ</t>
    </rPh>
    <rPh sb="6" eb="8">
      <t>ゲンショウ</t>
    </rPh>
    <rPh sb="8" eb="9">
      <t>リツ</t>
    </rPh>
    <phoneticPr fontId="2"/>
  </si>
  <si>
    <t>支援金の上限額</t>
    <rPh sb="0" eb="3">
      <t>シエンキン</t>
    </rPh>
    <rPh sb="4" eb="6">
      <t>ジョウゲン</t>
    </rPh>
    <rPh sb="6" eb="7">
      <t>ガク</t>
    </rPh>
    <phoneticPr fontId="2"/>
  </si>
  <si>
    <t>減少率50%以上</t>
    <rPh sb="0" eb="2">
      <t>ゲンショウ</t>
    </rPh>
    <rPh sb="2" eb="3">
      <t>リツ</t>
    </rPh>
    <rPh sb="6" eb="8">
      <t>イジョウ</t>
    </rPh>
    <phoneticPr fontId="2"/>
  </si>
  <si>
    <t>減少率
30%以上50%未満</t>
    <rPh sb="0" eb="2">
      <t>ゲンショウ</t>
    </rPh>
    <rPh sb="2" eb="3">
      <t>リツ</t>
    </rPh>
    <rPh sb="7" eb="9">
      <t>イジョウ</t>
    </rPh>
    <rPh sb="12" eb="14">
      <t>ミマン</t>
    </rPh>
    <phoneticPr fontId="2"/>
  </si>
  <si>
    <t>支援金額試算　step1　←上限額を考慮しない額</t>
    <rPh sb="0" eb="2">
      <t>シエン</t>
    </rPh>
    <rPh sb="2" eb="3">
      <t>キン</t>
    </rPh>
    <rPh sb="3" eb="4">
      <t>ガク</t>
    </rPh>
    <rPh sb="4" eb="6">
      <t>シサン</t>
    </rPh>
    <rPh sb="14" eb="16">
      <t>ジョウゲン</t>
    </rPh>
    <rPh sb="16" eb="17">
      <t>ガク</t>
    </rPh>
    <rPh sb="18" eb="20">
      <t>コウリョ</t>
    </rPh>
    <rPh sb="23" eb="24">
      <t>ガク</t>
    </rPh>
    <phoneticPr fontId="2"/>
  </si>
  <si>
    <t>お勧めの申請パターン</t>
    <rPh sb="1" eb="2">
      <t>スス</t>
    </rPh>
    <rPh sb="4" eb="6">
      <t>シンセイ</t>
    </rPh>
    <phoneticPr fontId="2"/>
  </si>
  <si>
    <t>支援金額</t>
    <rPh sb="0" eb="3">
      <t>シエンキン</t>
    </rPh>
    <rPh sb="3" eb="4">
      <t>ガク</t>
    </rPh>
    <phoneticPr fontId="2"/>
  </si>
  <si>
    <t>対象月</t>
    <rPh sb="0" eb="2">
      <t>タイショウ</t>
    </rPh>
    <rPh sb="2" eb="3">
      <t>ツキ</t>
    </rPh>
    <phoneticPr fontId="2"/>
  </si>
  <si>
    <t>基準期間</t>
    <rPh sb="0" eb="2">
      <t>キジュン</t>
    </rPh>
    <rPh sb="2" eb="4">
      <t>キカン</t>
    </rPh>
    <phoneticPr fontId="2"/>
  </si>
  <si>
    <t>2021年11月</t>
    <rPh sb="4" eb="5">
      <t>ネン</t>
    </rPh>
    <rPh sb="7" eb="8">
      <t>ツキ</t>
    </rPh>
    <phoneticPr fontId="2"/>
  </si>
  <si>
    <t>2019年11月～2020年3月</t>
    <rPh sb="4" eb="5">
      <t>ネン</t>
    </rPh>
    <rPh sb="7" eb="8">
      <t>ツキ</t>
    </rPh>
    <rPh sb="13" eb="14">
      <t>ネン</t>
    </rPh>
    <rPh sb="15" eb="16">
      <t>ツキ</t>
    </rPh>
    <phoneticPr fontId="2"/>
  </si>
  <si>
    <t>2018年11月～2019年3月</t>
    <rPh sb="4" eb="5">
      <t>ネン</t>
    </rPh>
    <rPh sb="7" eb="8">
      <t>ツキ</t>
    </rPh>
    <rPh sb="13" eb="14">
      <t>ネン</t>
    </rPh>
    <rPh sb="15" eb="16">
      <t>ツキ</t>
    </rPh>
    <phoneticPr fontId="2"/>
  </si>
  <si>
    <t>2020年11月～2021年3月</t>
    <rPh sb="4" eb="5">
      <t>ネン</t>
    </rPh>
    <rPh sb="7" eb="8">
      <t>ツキ</t>
    </rPh>
    <rPh sb="13" eb="14">
      <t>ネン</t>
    </rPh>
    <rPh sb="15" eb="16">
      <t>ツキ</t>
    </rPh>
    <phoneticPr fontId="2"/>
  </si>
  <si>
    <t>2021年12月</t>
    <rPh sb="4" eb="5">
      <t>ネン</t>
    </rPh>
    <rPh sb="7" eb="8">
      <t>ツキ</t>
    </rPh>
    <phoneticPr fontId="2"/>
  </si>
  <si>
    <t>2022年1月</t>
    <rPh sb="4" eb="5">
      <t>ネン</t>
    </rPh>
    <rPh sb="6" eb="7">
      <t>ツキ</t>
    </rPh>
    <phoneticPr fontId="2"/>
  </si>
  <si>
    <t>2022年2月</t>
    <rPh sb="4" eb="5">
      <t>ネン</t>
    </rPh>
    <rPh sb="6" eb="7">
      <t>ツキ</t>
    </rPh>
    <phoneticPr fontId="2"/>
  </si>
  <si>
    <t>2022年3月</t>
    <rPh sb="4" eb="5">
      <t>ネン</t>
    </rPh>
    <rPh sb="6" eb="7">
      <t>ツキ</t>
    </rPh>
    <phoneticPr fontId="2"/>
  </si>
  <si>
    <t>VLOOKUP関数用のテーブル</t>
    <rPh sb="7" eb="9">
      <t>カンスウ</t>
    </rPh>
    <rPh sb="9" eb="10">
      <t>ヨウ</t>
    </rPh>
    <phoneticPr fontId="2"/>
  </si>
  <si>
    <t>支援金額</t>
    <rPh sb="0" eb="2">
      <t>シエン</t>
    </rPh>
    <rPh sb="2" eb="4">
      <t>キンガク</t>
    </rPh>
    <phoneticPr fontId="2"/>
  </si>
  <si>
    <t>【自動計算①】　対象月の各基準期間の同月に対する増減率</t>
    <rPh sb="1" eb="3">
      <t>ジドウ</t>
    </rPh>
    <rPh sb="3" eb="5">
      <t>ケイサン</t>
    </rPh>
    <rPh sb="8" eb="10">
      <t>タイショウ</t>
    </rPh>
    <rPh sb="10" eb="11">
      <t>ツキ</t>
    </rPh>
    <rPh sb="12" eb="13">
      <t>カク</t>
    </rPh>
    <rPh sb="13" eb="15">
      <t>キジュン</t>
    </rPh>
    <rPh sb="15" eb="17">
      <t>キカン</t>
    </rPh>
    <rPh sb="18" eb="20">
      <t>ドウゲツ</t>
    </rPh>
    <rPh sb="21" eb="22">
      <t>タイ</t>
    </rPh>
    <rPh sb="24" eb="26">
      <t>ゾウゲン</t>
    </rPh>
    <rPh sb="26" eb="27">
      <t>リツ</t>
    </rPh>
    <phoneticPr fontId="2"/>
  </si>
  <si>
    <t>基準期間売上</t>
    <rPh sb="0" eb="2">
      <t>キジュン</t>
    </rPh>
    <rPh sb="2" eb="4">
      <t>キカン</t>
    </rPh>
    <rPh sb="4" eb="6">
      <t>ウリアゲ</t>
    </rPh>
    <phoneticPr fontId="2"/>
  </si>
  <si>
    <t>対象月売上</t>
    <rPh sb="0" eb="2">
      <t>タイショウ</t>
    </rPh>
    <rPh sb="2" eb="3">
      <t>ツキ</t>
    </rPh>
    <rPh sb="3" eb="5">
      <t>ウリアゲ</t>
    </rPh>
    <phoneticPr fontId="2"/>
  </si>
  <si>
    <t>支援金額の算出式</t>
    <rPh sb="0" eb="2">
      <t>シエン</t>
    </rPh>
    <rPh sb="2" eb="4">
      <t>キンガク</t>
    </rPh>
    <rPh sb="5" eb="7">
      <t>サンシュツ</t>
    </rPh>
    <rPh sb="7" eb="8">
      <t>シキ</t>
    </rPh>
    <phoneticPr fontId="2"/>
  </si>
  <si>
    <t>（単位：円）</t>
    <rPh sb="1" eb="3">
      <t>タンイ</t>
    </rPh>
    <rPh sb="4" eb="5">
      <t>エン</t>
    </rPh>
    <phoneticPr fontId="2"/>
  </si>
  <si>
    <t>【自動計算③】　あなたにお勧めの申請　（【自動計算②】で支援金額が最大なもの）</t>
    <rPh sb="1" eb="3">
      <t>ジドウ</t>
    </rPh>
    <rPh sb="3" eb="5">
      <t>ケイサン</t>
    </rPh>
    <rPh sb="13" eb="14">
      <t>スス</t>
    </rPh>
    <rPh sb="16" eb="18">
      <t>シンセイ</t>
    </rPh>
    <rPh sb="21" eb="23">
      <t>ジドウ</t>
    </rPh>
    <rPh sb="23" eb="25">
      <t>ケイサン</t>
    </rPh>
    <rPh sb="28" eb="31">
      <t>シエンキン</t>
    </rPh>
    <rPh sb="31" eb="32">
      <t>ガク</t>
    </rPh>
    <rPh sb="33" eb="34">
      <t>モット</t>
    </rPh>
    <rPh sb="34" eb="35">
      <t>ダイ</t>
    </rPh>
    <phoneticPr fontId="2"/>
  </si>
  <si>
    <t>※売上がゼロの月は数字の0を入力し、開業前や未到来の月は何も入力しないで（空白のまま）ください。</t>
    <rPh sb="1" eb="3">
      <t>ウリアゲ</t>
    </rPh>
    <rPh sb="7" eb="8">
      <t>ツキ</t>
    </rPh>
    <rPh sb="9" eb="11">
      <t>スウジ</t>
    </rPh>
    <rPh sb="14" eb="16">
      <t>ニュウリョク</t>
    </rPh>
    <rPh sb="18" eb="20">
      <t>カイギョウ</t>
    </rPh>
    <rPh sb="20" eb="21">
      <t>マエ</t>
    </rPh>
    <rPh sb="22" eb="25">
      <t>ミトウライ</t>
    </rPh>
    <rPh sb="26" eb="27">
      <t>ツキ</t>
    </rPh>
    <rPh sb="28" eb="29">
      <t>ナニ</t>
    </rPh>
    <rPh sb="30" eb="32">
      <t>ニュウリョク</t>
    </rPh>
    <rPh sb="37" eb="39">
      <t>クウハク</t>
    </rPh>
    <phoneticPr fontId="2"/>
  </si>
  <si>
    <t>©（公財）鳥取県生活衛生営業指導センター</t>
    <rPh sb="2" eb="3">
      <t>オオヤケ</t>
    </rPh>
    <rPh sb="5" eb="7">
      <t>トットリ</t>
    </rPh>
    <rPh sb="7" eb="8">
      <t>ケン</t>
    </rPh>
    <rPh sb="8" eb="10">
      <t>セイカツ</t>
    </rPh>
    <rPh sb="10" eb="12">
      <t>エイセイ</t>
    </rPh>
    <rPh sb="12" eb="14">
      <t>エイギョウ</t>
    </rPh>
    <rPh sb="14" eb="16">
      <t>シドウ</t>
    </rPh>
    <phoneticPr fontId="2"/>
  </si>
  <si>
    <t>基準期間売上</t>
    <rPh sb="0" eb="2">
      <t>キジュン</t>
    </rPh>
    <rPh sb="2" eb="4">
      <t>キカン</t>
    </rPh>
    <rPh sb="4" eb="6">
      <t>ウリアゲ</t>
    </rPh>
    <phoneticPr fontId="2"/>
  </si>
  <si>
    <t>【自動計算②】　対象月と基準期間ごとの支援金額</t>
    <rPh sb="1" eb="3">
      <t>ジドウ</t>
    </rPh>
    <rPh sb="3" eb="5">
      <t>ケイサン</t>
    </rPh>
    <rPh sb="8" eb="10">
      <t>タイショウ</t>
    </rPh>
    <rPh sb="10" eb="11">
      <t>ツキ</t>
    </rPh>
    <rPh sb="12" eb="14">
      <t>キジュン</t>
    </rPh>
    <rPh sb="14" eb="16">
      <t>キカン</t>
    </rPh>
    <rPh sb="19" eb="21">
      <t>シエン</t>
    </rPh>
    <rPh sb="21" eb="23">
      <t>キンガク</t>
    </rPh>
    <phoneticPr fontId="2"/>
  </si>
  <si>
    <t>２０１８年</t>
    <rPh sb="4" eb="5">
      <t>ネン</t>
    </rPh>
    <phoneticPr fontId="2"/>
  </si>
  <si>
    <t>２０１９年</t>
    <rPh sb="4" eb="5">
      <t>ネン</t>
    </rPh>
    <phoneticPr fontId="2"/>
  </si>
  <si>
    <t>２０２０年</t>
    <rPh sb="4" eb="5">
      <t>ネン</t>
    </rPh>
    <phoneticPr fontId="2"/>
  </si>
  <si>
    <t>２０２１年</t>
    <rPh sb="4" eb="5">
      <t>ネン</t>
    </rPh>
    <phoneticPr fontId="2"/>
  </si>
  <si>
    <t>年間事業収入</t>
    <rPh sb="0" eb="2">
      <t>ネンカン</t>
    </rPh>
    <rPh sb="2" eb="4">
      <t>ジギョウ</t>
    </rPh>
    <rPh sb="4" eb="6">
      <t>シュウニュウ</t>
    </rPh>
    <phoneticPr fontId="2"/>
  </si>
  <si>
    <t>※売上がゼロの年は数字の0を入力し、開業前や未到来の年は何も入力しないで（空白のまま）ください。</t>
    <rPh sb="1" eb="3">
      <t>ウリアゲ</t>
    </rPh>
    <rPh sb="7" eb="8">
      <t>トシ</t>
    </rPh>
    <rPh sb="9" eb="11">
      <t>スウジ</t>
    </rPh>
    <rPh sb="14" eb="16">
      <t>ニュウリョク</t>
    </rPh>
    <rPh sb="18" eb="20">
      <t>カイギョウ</t>
    </rPh>
    <rPh sb="20" eb="21">
      <t>マエ</t>
    </rPh>
    <rPh sb="22" eb="25">
      <t>ミトウライ</t>
    </rPh>
    <rPh sb="26" eb="27">
      <t>トシ</t>
    </rPh>
    <rPh sb="28" eb="29">
      <t>ナニ</t>
    </rPh>
    <rPh sb="30" eb="32">
      <t>ニュウリョク</t>
    </rPh>
    <rPh sb="37" eb="39">
      <t>クウハク</t>
    </rPh>
    <phoneticPr fontId="2"/>
  </si>
  <si>
    <t>減少率30%以上</t>
    <rPh sb="0" eb="2">
      <t>ゲンショウ</t>
    </rPh>
    <rPh sb="2" eb="3">
      <t>リツ</t>
    </rPh>
    <rPh sb="6" eb="8">
      <t>イジョウ</t>
    </rPh>
    <phoneticPr fontId="2"/>
  </si>
  <si>
    <t>事業復活支援金試算シート　（青色申告の個人事業者用）</t>
    <rPh sb="0" eb="2">
      <t>ジギョウ</t>
    </rPh>
    <rPh sb="2" eb="4">
      <t>フッカツ</t>
    </rPh>
    <rPh sb="4" eb="7">
      <t>シエンキン</t>
    </rPh>
    <rPh sb="7" eb="9">
      <t>シサン</t>
    </rPh>
    <rPh sb="14" eb="15">
      <t>アオ</t>
    </rPh>
    <rPh sb="15" eb="16">
      <t>イロ</t>
    </rPh>
    <rPh sb="16" eb="18">
      <t>シンコク</t>
    </rPh>
    <rPh sb="19" eb="21">
      <t>コジン</t>
    </rPh>
    <rPh sb="21" eb="23">
      <t>ジギョウ</t>
    </rPh>
    <rPh sb="23" eb="24">
      <t>シャ</t>
    </rPh>
    <rPh sb="24" eb="25">
      <t>ヨウ</t>
    </rPh>
    <phoneticPr fontId="2"/>
  </si>
  <si>
    <t>事業復活支援金試算シート　（白色申告の個人事業者用）</t>
    <rPh sb="0" eb="2">
      <t>ジギョウ</t>
    </rPh>
    <rPh sb="2" eb="4">
      <t>フッカツ</t>
    </rPh>
    <rPh sb="4" eb="7">
      <t>シエンキン</t>
    </rPh>
    <rPh sb="7" eb="9">
      <t>シサン</t>
    </rPh>
    <rPh sb="14" eb="16">
      <t>シロイロ</t>
    </rPh>
    <rPh sb="16" eb="18">
      <t>シンコク</t>
    </rPh>
    <rPh sb="19" eb="21">
      <t>コジン</t>
    </rPh>
    <rPh sb="21" eb="23">
      <t>ジギョウ</t>
    </rPh>
    <rPh sb="23" eb="24">
      <t>シャ</t>
    </rPh>
    <rPh sb="24" eb="25">
      <t>ヨウ</t>
    </rPh>
    <phoneticPr fontId="2"/>
  </si>
  <si>
    <t>　※白色申告の個人事業者及び法人の方はⅡ又はⅢ～Ⅴのシートで試算してください</t>
    <rPh sb="2" eb="4">
      <t>シロイロ</t>
    </rPh>
    <rPh sb="4" eb="6">
      <t>シンコク</t>
    </rPh>
    <rPh sb="7" eb="9">
      <t>コジン</t>
    </rPh>
    <rPh sb="9" eb="12">
      <t>ジギョウシャ</t>
    </rPh>
    <rPh sb="12" eb="13">
      <t>オヨ</t>
    </rPh>
    <rPh sb="14" eb="16">
      <t>ホウジン</t>
    </rPh>
    <rPh sb="17" eb="18">
      <t>カタ</t>
    </rPh>
    <rPh sb="20" eb="21">
      <t>マタ</t>
    </rPh>
    <rPh sb="30" eb="32">
      <t>シサン</t>
    </rPh>
    <phoneticPr fontId="2"/>
  </si>
  <si>
    <r>
      <rPr>
        <b/>
        <sz val="11"/>
        <color rgb="FFFF0000"/>
        <rFont val="ＭＳ Ｐゴシック"/>
        <family val="3"/>
        <charset val="128"/>
      </rPr>
      <t xml:space="preserve">利用上の注意：　支援金額を保証するものではありません。あくまでも参考としてご利用ください。
</t>
    </r>
    <r>
      <rPr>
        <b/>
        <sz val="11"/>
        <color theme="1"/>
        <rFont val="ＭＳ Ｐゴシック"/>
        <family val="3"/>
        <charset val="128"/>
      </rPr>
      <t xml:space="preserve">
利用方法
①</t>
    </r>
    <r>
      <rPr>
        <b/>
        <sz val="11"/>
        <color theme="4"/>
        <rFont val="ＭＳ Ｐゴシック"/>
        <family val="3"/>
        <charset val="128"/>
      </rPr>
      <t>【入力】</t>
    </r>
    <r>
      <rPr>
        <b/>
        <sz val="11"/>
        <color theme="1"/>
        <rFont val="ＭＳ Ｐゴシック"/>
        <family val="3"/>
        <charset val="128"/>
      </rPr>
      <t>に各月の事業収入（売上）を</t>
    </r>
    <r>
      <rPr>
        <b/>
        <u/>
        <sz val="11"/>
        <color theme="1"/>
        <rFont val="ＭＳ Ｐゴシック"/>
        <family val="3"/>
        <charset val="128"/>
      </rPr>
      <t>円単位</t>
    </r>
    <r>
      <rPr>
        <b/>
        <sz val="11"/>
        <color theme="1"/>
        <rFont val="ＭＳ Ｐゴシック"/>
        <family val="3"/>
        <charset val="128"/>
      </rPr>
      <t>で入力してください。
②</t>
    </r>
    <r>
      <rPr>
        <b/>
        <sz val="11"/>
        <color rgb="FFFF0000"/>
        <rFont val="ＭＳ Ｐゴシック"/>
        <family val="3"/>
        <charset val="128"/>
      </rPr>
      <t>【自動計算①～③】</t>
    </r>
    <r>
      <rPr>
        <b/>
        <sz val="11"/>
        <color theme="1"/>
        <rFont val="ＭＳ Ｐゴシック"/>
        <family val="3"/>
        <charset val="128"/>
      </rPr>
      <t>で売上増減率、対象月と基準期間ごとの支援金額、お勧めの申請を計算します。</t>
    </r>
    <rPh sb="0" eb="2">
      <t>リヨウ</t>
    </rPh>
    <rPh sb="2" eb="3">
      <t>ジョウ</t>
    </rPh>
    <rPh sb="4" eb="6">
      <t>チュウイ</t>
    </rPh>
    <rPh sb="8" eb="10">
      <t>シエン</t>
    </rPh>
    <rPh sb="10" eb="12">
      <t>キンガク</t>
    </rPh>
    <rPh sb="13" eb="15">
      <t>ホショウ</t>
    </rPh>
    <rPh sb="32" eb="34">
      <t>サンコウ</t>
    </rPh>
    <rPh sb="38" eb="40">
      <t>リヨウ</t>
    </rPh>
    <rPh sb="47" eb="49">
      <t>リヨウ</t>
    </rPh>
    <rPh sb="49" eb="51">
      <t>ホウホウ</t>
    </rPh>
    <rPh sb="54" eb="56">
      <t>ニュウリョク</t>
    </rPh>
    <rPh sb="58" eb="60">
      <t>カクツキ</t>
    </rPh>
    <rPh sb="61" eb="63">
      <t>ジギョウ</t>
    </rPh>
    <rPh sb="63" eb="65">
      <t>シュウニュウ</t>
    </rPh>
    <rPh sb="66" eb="68">
      <t>ウリアゲ</t>
    </rPh>
    <rPh sb="70" eb="71">
      <t>エン</t>
    </rPh>
    <rPh sb="71" eb="73">
      <t>タンイ</t>
    </rPh>
    <rPh sb="74" eb="76">
      <t>ニュウリョク</t>
    </rPh>
    <rPh sb="86" eb="88">
      <t>ジドウ</t>
    </rPh>
    <rPh sb="88" eb="90">
      <t>ケイサン</t>
    </rPh>
    <rPh sb="95" eb="97">
      <t>ウリアゲ</t>
    </rPh>
    <rPh sb="97" eb="100">
      <t>ゾウゲンリツ</t>
    </rPh>
    <rPh sb="101" eb="103">
      <t>タイショウ</t>
    </rPh>
    <rPh sb="103" eb="104">
      <t>ツキ</t>
    </rPh>
    <rPh sb="105" eb="107">
      <t>キジュン</t>
    </rPh>
    <rPh sb="107" eb="109">
      <t>キカン</t>
    </rPh>
    <rPh sb="112" eb="115">
      <t>シエンキン</t>
    </rPh>
    <rPh sb="115" eb="116">
      <t>ガク</t>
    </rPh>
    <rPh sb="118" eb="119">
      <t>スス</t>
    </rPh>
    <rPh sb="121" eb="123">
      <t>シンセイ</t>
    </rPh>
    <rPh sb="124" eb="126">
      <t>ケイサン</t>
    </rPh>
    <phoneticPr fontId="2"/>
  </si>
  <si>
    <t>【入力】　黄色とピンクのセルに各月の事業収入（売上）を入力してください</t>
    <rPh sb="1" eb="3">
      <t>ニュウリョク</t>
    </rPh>
    <rPh sb="5" eb="7">
      <t>キイロ</t>
    </rPh>
    <rPh sb="15" eb="17">
      <t>カクツキ</t>
    </rPh>
    <rPh sb="18" eb="20">
      <t>ジギョウ</t>
    </rPh>
    <rPh sb="20" eb="22">
      <t>シュウニュウ</t>
    </rPh>
    <rPh sb="23" eb="25">
      <t>ウリアゲ</t>
    </rPh>
    <rPh sb="27" eb="29">
      <t>ニュウリョク</t>
    </rPh>
    <phoneticPr fontId="2"/>
  </si>
  <si>
    <t>　※青色申告の個人事業者及び法人の方はⅠ又はⅢ～Ⅴのシートで試算してください</t>
    <rPh sb="2" eb="4">
      <t>アオイロ</t>
    </rPh>
    <rPh sb="4" eb="6">
      <t>シンコク</t>
    </rPh>
    <rPh sb="7" eb="9">
      <t>コジン</t>
    </rPh>
    <rPh sb="9" eb="12">
      <t>ジギョウシャ</t>
    </rPh>
    <rPh sb="12" eb="13">
      <t>オヨ</t>
    </rPh>
    <rPh sb="14" eb="16">
      <t>ホウジン</t>
    </rPh>
    <rPh sb="17" eb="18">
      <t>カタ</t>
    </rPh>
    <rPh sb="20" eb="21">
      <t>マタ</t>
    </rPh>
    <rPh sb="30" eb="32">
      <t>シサン</t>
    </rPh>
    <phoneticPr fontId="2"/>
  </si>
  <si>
    <r>
      <rPr>
        <b/>
        <sz val="11"/>
        <color rgb="FFFF0000"/>
        <rFont val="ＭＳ Ｐゴシック"/>
        <family val="3"/>
        <charset val="128"/>
      </rPr>
      <t xml:space="preserve">利用上の注意：　支援金額を保証するものではありません。あくまでも参考としてご利用ください。
</t>
    </r>
    <r>
      <rPr>
        <b/>
        <sz val="11"/>
        <color theme="1"/>
        <rFont val="ＭＳ Ｐゴシック"/>
        <family val="3"/>
        <charset val="128"/>
      </rPr>
      <t xml:space="preserve">
利用方法
①</t>
    </r>
    <r>
      <rPr>
        <b/>
        <sz val="11"/>
        <color theme="4"/>
        <rFont val="ＭＳ Ｐゴシック"/>
        <family val="3"/>
        <charset val="128"/>
      </rPr>
      <t>【入力①～②】</t>
    </r>
    <r>
      <rPr>
        <b/>
        <sz val="11"/>
        <color theme="1"/>
        <rFont val="ＭＳ Ｐゴシック"/>
        <family val="3"/>
        <charset val="128"/>
      </rPr>
      <t>に各月や各年の事業収入（売上）を</t>
    </r>
    <r>
      <rPr>
        <b/>
        <u/>
        <sz val="11"/>
        <color theme="1"/>
        <rFont val="ＭＳ Ｐゴシック"/>
        <family val="3"/>
        <charset val="128"/>
      </rPr>
      <t>円単位</t>
    </r>
    <r>
      <rPr>
        <b/>
        <sz val="11"/>
        <color theme="1"/>
        <rFont val="ＭＳ Ｐゴシック"/>
        <family val="3"/>
        <charset val="128"/>
      </rPr>
      <t>で入力してください。
②</t>
    </r>
    <r>
      <rPr>
        <b/>
        <sz val="11"/>
        <color rgb="FFFF0000"/>
        <rFont val="ＭＳ Ｐゴシック"/>
        <family val="3"/>
        <charset val="128"/>
      </rPr>
      <t>【自動計算①～③】</t>
    </r>
    <r>
      <rPr>
        <b/>
        <sz val="11"/>
        <color theme="1"/>
        <rFont val="ＭＳ Ｐゴシック"/>
        <family val="3"/>
        <charset val="128"/>
      </rPr>
      <t>で売上増減率、対象月と基準期間ごとの支援金額、お勧めの申請を計算します。</t>
    </r>
    <rPh sb="0" eb="2">
      <t>リヨウ</t>
    </rPh>
    <rPh sb="2" eb="3">
      <t>ジョウ</t>
    </rPh>
    <rPh sb="4" eb="6">
      <t>チュウイ</t>
    </rPh>
    <rPh sb="8" eb="10">
      <t>シエン</t>
    </rPh>
    <rPh sb="10" eb="12">
      <t>キンガク</t>
    </rPh>
    <rPh sb="13" eb="15">
      <t>ホショウ</t>
    </rPh>
    <rPh sb="32" eb="34">
      <t>サンコウ</t>
    </rPh>
    <rPh sb="38" eb="40">
      <t>リヨウ</t>
    </rPh>
    <rPh sb="47" eb="49">
      <t>リヨウ</t>
    </rPh>
    <rPh sb="49" eb="51">
      <t>ホウホウ</t>
    </rPh>
    <rPh sb="54" eb="56">
      <t>ニュウリョク</t>
    </rPh>
    <rPh sb="61" eb="63">
      <t>カクツキ</t>
    </rPh>
    <rPh sb="64" eb="65">
      <t>カク</t>
    </rPh>
    <rPh sb="65" eb="66">
      <t>ネン</t>
    </rPh>
    <rPh sb="67" eb="69">
      <t>ジギョウ</t>
    </rPh>
    <rPh sb="69" eb="71">
      <t>シュウニュウ</t>
    </rPh>
    <rPh sb="72" eb="74">
      <t>ウリアゲ</t>
    </rPh>
    <rPh sb="76" eb="77">
      <t>エン</t>
    </rPh>
    <rPh sb="77" eb="79">
      <t>タンイ</t>
    </rPh>
    <rPh sb="80" eb="82">
      <t>ニュウリョク</t>
    </rPh>
    <rPh sb="92" eb="94">
      <t>ジドウ</t>
    </rPh>
    <rPh sb="94" eb="96">
      <t>ケイサン</t>
    </rPh>
    <rPh sb="101" eb="103">
      <t>ウリアゲ</t>
    </rPh>
    <rPh sb="103" eb="106">
      <t>ゾウゲンリツ</t>
    </rPh>
    <rPh sb="107" eb="109">
      <t>タイショウ</t>
    </rPh>
    <rPh sb="109" eb="110">
      <t>ツキ</t>
    </rPh>
    <rPh sb="111" eb="113">
      <t>キジュン</t>
    </rPh>
    <rPh sb="113" eb="115">
      <t>キカン</t>
    </rPh>
    <rPh sb="118" eb="121">
      <t>シエンキン</t>
    </rPh>
    <rPh sb="121" eb="122">
      <t>ガク</t>
    </rPh>
    <rPh sb="124" eb="125">
      <t>スス</t>
    </rPh>
    <rPh sb="127" eb="129">
      <t>シンセイ</t>
    </rPh>
    <rPh sb="130" eb="132">
      <t>ケイサン</t>
    </rPh>
    <phoneticPr fontId="2"/>
  </si>
  <si>
    <t>【入力①】　黄色のセルに2021年11月～2022年3月までの各月の事業収入（売上）を入力してください</t>
    <rPh sb="1" eb="3">
      <t>ニュウリョク</t>
    </rPh>
    <rPh sb="6" eb="8">
      <t>キイロ</t>
    </rPh>
    <rPh sb="16" eb="17">
      <t>ネン</t>
    </rPh>
    <rPh sb="19" eb="20">
      <t>ツキ</t>
    </rPh>
    <rPh sb="25" eb="26">
      <t>ネン</t>
    </rPh>
    <rPh sb="27" eb="28">
      <t>ツキ</t>
    </rPh>
    <rPh sb="31" eb="33">
      <t>カクツキ</t>
    </rPh>
    <rPh sb="34" eb="36">
      <t>ジギョウ</t>
    </rPh>
    <rPh sb="36" eb="38">
      <t>シュウニュウ</t>
    </rPh>
    <rPh sb="39" eb="41">
      <t>ウリアゲ</t>
    </rPh>
    <rPh sb="43" eb="45">
      <t>ニュウリョク</t>
    </rPh>
    <phoneticPr fontId="2"/>
  </si>
  <si>
    <t>【入力②】　ピンクのセルに各年の年間事業収入（売上）を入力してください</t>
    <rPh sb="1" eb="3">
      <t>ニュウリョク</t>
    </rPh>
    <rPh sb="13" eb="14">
      <t>カク</t>
    </rPh>
    <rPh sb="14" eb="15">
      <t>トシ</t>
    </rPh>
    <rPh sb="16" eb="18">
      <t>ネンカン</t>
    </rPh>
    <rPh sb="18" eb="20">
      <t>ジギョウ</t>
    </rPh>
    <rPh sb="20" eb="22">
      <t>シュウニュウ</t>
    </rPh>
    <rPh sb="23" eb="25">
      <t>ウリアゲ</t>
    </rPh>
    <rPh sb="27" eb="29">
      <t>ニュウリョク</t>
    </rPh>
    <phoneticPr fontId="2"/>
  </si>
  <si>
    <t>基準期間</t>
    <rPh sb="0" eb="2">
      <t>キジュン</t>
    </rPh>
    <rPh sb="2" eb="4">
      <t>キカン</t>
    </rPh>
    <phoneticPr fontId="2"/>
  </si>
  <si>
    <t>①
対　2018年11月～2019年3月</t>
    <rPh sb="2" eb="3">
      <t>タイ</t>
    </rPh>
    <phoneticPr fontId="2"/>
  </si>
  <si>
    <t>②
対　2019年11月～2020年3月</t>
    <rPh sb="2" eb="3">
      <t>タイ</t>
    </rPh>
    <phoneticPr fontId="2"/>
  </si>
  <si>
    <t>③
対　2020年11月～2021年3月</t>
    <rPh sb="2" eb="3">
      <t>タイ</t>
    </rPh>
    <phoneticPr fontId="2"/>
  </si>
  <si>
    <t>事業復活支援金試算シート　（年間売上１億円以下の法人事業者用）</t>
    <rPh sb="0" eb="2">
      <t>ジギョウ</t>
    </rPh>
    <rPh sb="2" eb="4">
      <t>フッカツ</t>
    </rPh>
    <rPh sb="4" eb="7">
      <t>シエンキン</t>
    </rPh>
    <rPh sb="7" eb="9">
      <t>シサン</t>
    </rPh>
    <rPh sb="14" eb="16">
      <t>ネンカン</t>
    </rPh>
    <rPh sb="16" eb="18">
      <t>ウリアゲ</t>
    </rPh>
    <rPh sb="19" eb="21">
      <t>オクエン</t>
    </rPh>
    <rPh sb="21" eb="23">
      <t>イカ</t>
    </rPh>
    <rPh sb="24" eb="26">
      <t>ホウジン</t>
    </rPh>
    <rPh sb="26" eb="28">
      <t>ジギョウ</t>
    </rPh>
    <rPh sb="28" eb="29">
      <t>シャ</t>
    </rPh>
    <rPh sb="29" eb="30">
      <t>ヨウ</t>
    </rPh>
    <phoneticPr fontId="2"/>
  </si>
  <si>
    <t>　※個人事業者及び年間売上１億円超の法人の方はⅠ～Ⅱ又はⅣ～Ⅴのシートで試算してください</t>
    <rPh sb="2" eb="4">
      <t>コジン</t>
    </rPh>
    <rPh sb="4" eb="7">
      <t>ジギョウシャ</t>
    </rPh>
    <rPh sb="7" eb="8">
      <t>オヨ</t>
    </rPh>
    <rPh sb="9" eb="11">
      <t>ネンカン</t>
    </rPh>
    <rPh sb="11" eb="13">
      <t>ウリアゲ</t>
    </rPh>
    <rPh sb="14" eb="16">
      <t>オクエン</t>
    </rPh>
    <rPh sb="16" eb="17">
      <t>チョウ</t>
    </rPh>
    <rPh sb="18" eb="20">
      <t>ホウジン</t>
    </rPh>
    <rPh sb="21" eb="22">
      <t>カタ</t>
    </rPh>
    <rPh sb="26" eb="27">
      <t>マタ</t>
    </rPh>
    <rPh sb="36" eb="38">
      <t>シサン</t>
    </rPh>
    <phoneticPr fontId="2"/>
  </si>
  <si>
    <t>事業復活支援金試算シート　（年間売上１億円超５億円以下の法人事業者用）</t>
    <rPh sb="0" eb="2">
      <t>ジギョウ</t>
    </rPh>
    <rPh sb="2" eb="4">
      <t>フッカツ</t>
    </rPh>
    <rPh sb="4" eb="7">
      <t>シエンキン</t>
    </rPh>
    <rPh sb="7" eb="9">
      <t>シサン</t>
    </rPh>
    <rPh sb="14" eb="16">
      <t>ネンカン</t>
    </rPh>
    <rPh sb="16" eb="18">
      <t>ウリアゲ</t>
    </rPh>
    <rPh sb="19" eb="21">
      <t>オクエン</t>
    </rPh>
    <rPh sb="21" eb="22">
      <t>チョウ</t>
    </rPh>
    <rPh sb="23" eb="25">
      <t>オクエン</t>
    </rPh>
    <rPh sb="25" eb="27">
      <t>イカ</t>
    </rPh>
    <rPh sb="28" eb="30">
      <t>ホウジン</t>
    </rPh>
    <rPh sb="30" eb="32">
      <t>ジギョウ</t>
    </rPh>
    <rPh sb="32" eb="33">
      <t>シャ</t>
    </rPh>
    <rPh sb="33" eb="34">
      <t>ヨウ</t>
    </rPh>
    <phoneticPr fontId="2"/>
  </si>
  <si>
    <t>　※個人事業者及び年間売上１億円以下（又は５億円超）の法人の方はⅠ～Ⅱ又はⅢ、Ⅴのシートで試算してください</t>
    <rPh sb="2" eb="4">
      <t>コジン</t>
    </rPh>
    <rPh sb="4" eb="7">
      <t>ジギョウシャ</t>
    </rPh>
    <rPh sb="7" eb="8">
      <t>オヨ</t>
    </rPh>
    <rPh sb="9" eb="11">
      <t>ネンカン</t>
    </rPh>
    <rPh sb="11" eb="13">
      <t>ウリアゲ</t>
    </rPh>
    <rPh sb="14" eb="16">
      <t>オクエン</t>
    </rPh>
    <rPh sb="16" eb="18">
      <t>イカ</t>
    </rPh>
    <rPh sb="19" eb="20">
      <t>マタ</t>
    </rPh>
    <rPh sb="22" eb="24">
      <t>オクエン</t>
    </rPh>
    <rPh sb="24" eb="25">
      <t>チョウ</t>
    </rPh>
    <rPh sb="27" eb="29">
      <t>ホウジン</t>
    </rPh>
    <rPh sb="30" eb="31">
      <t>カタ</t>
    </rPh>
    <rPh sb="35" eb="36">
      <t>マタ</t>
    </rPh>
    <rPh sb="45" eb="47">
      <t>シサン</t>
    </rPh>
    <phoneticPr fontId="2"/>
  </si>
  <si>
    <t>事業復活支援金試算シート　（年間売上５億円超の法人事業者用）</t>
    <rPh sb="0" eb="2">
      <t>ジギョウ</t>
    </rPh>
    <rPh sb="2" eb="4">
      <t>フッカツ</t>
    </rPh>
    <rPh sb="4" eb="7">
      <t>シエンキン</t>
    </rPh>
    <rPh sb="7" eb="9">
      <t>シサン</t>
    </rPh>
    <rPh sb="14" eb="16">
      <t>ネンカン</t>
    </rPh>
    <rPh sb="16" eb="18">
      <t>ウリアゲ</t>
    </rPh>
    <rPh sb="19" eb="21">
      <t>オクエン</t>
    </rPh>
    <rPh sb="21" eb="22">
      <t>チョウ</t>
    </rPh>
    <rPh sb="23" eb="25">
      <t>ホウジン</t>
    </rPh>
    <rPh sb="25" eb="27">
      <t>ジギョウ</t>
    </rPh>
    <rPh sb="27" eb="28">
      <t>シャ</t>
    </rPh>
    <rPh sb="28" eb="29">
      <t>ヨウ</t>
    </rPh>
    <phoneticPr fontId="2"/>
  </si>
  <si>
    <t>　※個人事業者及び年間売上５億円以下の法人の方はⅠ～Ⅱ又はⅢ～Ⅳのシートで試算してください</t>
    <rPh sb="2" eb="4">
      <t>コジン</t>
    </rPh>
    <rPh sb="4" eb="7">
      <t>ジギョウシャ</t>
    </rPh>
    <rPh sb="7" eb="8">
      <t>オヨ</t>
    </rPh>
    <rPh sb="9" eb="11">
      <t>ネンカン</t>
    </rPh>
    <rPh sb="11" eb="13">
      <t>ウリアゲ</t>
    </rPh>
    <rPh sb="14" eb="16">
      <t>オクエン</t>
    </rPh>
    <rPh sb="16" eb="18">
      <t>イカ</t>
    </rPh>
    <rPh sb="19" eb="21">
      <t>ホウジン</t>
    </rPh>
    <rPh sb="22" eb="23">
      <t>カタ</t>
    </rPh>
    <rPh sb="27" eb="28">
      <t>マタ</t>
    </rPh>
    <rPh sb="37" eb="39">
      <t>シサン</t>
    </rPh>
    <phoneticPr fontId="2"/>
  </si>
  <si>
    <t>事業復活支援金試算シートの利用方法</t>
    <rPh sb="0" eb="2">
      <t>ジギョウ</t>
    </rPh>
    <rPh sb="2" eb="4">
      <t>フッカツ</t>
    </rPh>
    <rPh sb="4" eb="7">
      <t>シエンキン</t>
    </rPh>
    <rPh sb="7" eb="9">
      <t>シサン</t>
    </rPh>
    <rPh sb="13" eb="15">
      <t>リヨウ</t>
    </rPh>
    <rPh sb="15" eb="17">
      <t>ホウホウ</t>
    </rPh>
    <phoneticPr fontId="2"/>
  </si>
  <si>
    <t>利用上の注意：　支援金額を保証するものではりません。あくまでも参考としてご利用ください。</t>
    <rPh sb="0" eb="3">
      <t>リヨウジョウ</t>
    </rPh>
    <rPh sb="4" eb="6">
      <t>チュウイ</t>
    </rPh>
    <rPh sb="8" eb="10">
      <t>シエン</t>
    </rPh>
    <rPh sb="10" eb="12">
      <t>キンガク</t>
    </rPh>
    <rPh sb="13" eb="15">
      <t>ホショウ</t>
    </rPh>
    <rPh sb="31" eb="33">
      <t>サンコウ</t>
    </rPh>
    <rPh sb="37" eb="39">
      <t>リヨウ</t>
    </rPh>
    <phoneticPr fontId="2"/>
  </si>
  <si>
    <t>１　試算に利用するシート</t>
    <rPh sb="2" eb="4">
      <t>シサン</t>
    </rPh>
    <rPh sb="5" eb="7">
      <t>リヨウ</t>
    </rPh>
    <phoneticPr fontId="2"/>
  </si>
  <si>
    <t>２　試算シートの利用方法</t>
    <rPh sb="2" eb="4">
      <t>シサン</t>
    </rPh>
    <rPh sb="8" eb="10">
      <t>リヨウ</t>
    </rPh>
    <rPh sb="10" eb="12">
      <t>ホウホウ</t>
    </rPh>
    <phoneticPr fontId="2"/>
  </si>
  <si>
    <t>　　個人（青色申告・白色申告別）、法人（年間売上高別）で利用するシートが異なります。該当するシートを利用してください。</t>
    <rPh sb="2" eb="4">
      <t>コジン</t>
    </rPh>
    <rPh sb="5" eb="7">
      <t>アオイロ</t>
    </rPh>
    <rPh sb="7" eb="9">
      <t>シンコク</t>
    </rPh>
    <rPh sb="10" eb="12">
      <t>シロイロ</t>
    </rPh>
    <rPh sb="12" eb="14">
      <t>シンコク</t>
    </rPh>
    <rPh sb="14" eb="15">
      <t>ベツ</t>
    </rPh>
    <rPh sb="17" eb="19">
      <t>ホウジン</t>
    </rPh>
    <rPh sb="20" eb="22">
      <t>ネンカン</t>
    </rPh>
    <rPh sb="22" eb="25">
      <t>ウリアゲダカ</t>
    </rPh>
    <rPh sb="25" eb="26">
      <t>ベツ</t>
    </rPh>
    <rPh sb="28" eb="30">
      <t>リヨウ</t>
    </rPh>
    <rPh sb="36" eb="37">
      <t>コト</t>
    </rPh>
    <rPh sb="42" eb="44">
      <t>ガイトウ</t>
    </rPh>
    <rPh sb="50" eb="52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</si>
</sst>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00_ 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 tint="-0.49998474074526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55" fontId="1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55" fontId="1" fillId="0" borderId="0" xfId="0" applyNumberFormat="1" applyFont="1">
      <alignment vertical="center"/>
    </xf>
    <xf numFmtId="49" fontId="1" fillId="0" borderId="1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" fillId="0" borderId="5" xfId="0" applyFont="1" applyBorder="1" applyAlignment="1">
      <alignment vertical="center" wrapText="1"/>
    </xf>
    <xf numFmtId="176" fontId="1" fillId="0" borderId="5" xfId="0" applyNumberFormat="1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55" fontId="8" fillId="4" borderId="13" xfId="0" applyNumberFormat="1" applyFont="1" applyFill="1" applyBorder="1" applyAlignment="1">
      <alignment horizontal="center" vertical="center"/>
    </xf>
    <xf numFmtId="55" fontId="8" fillId="4" borderId="14" xfId="0" applyNumberFormat="1" applyFont="1" applyFill="1" applyBorder="1" applyAlignment="1">
      <alignment horizontal="center" vertical="center"/>
    </xf>
    <xf numFmtId="55" fontId="8" fillId="4" borderId="1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>
      <alignment vertical="center"/>
    </xf>
    <xf numFmtId="0" fontId="1" fillId="5" borderId="1" xfId="0" applyFont="1" applyFill="1" applyBorder="1">
      <alignment vertical="center"/>
    </xf>
    <xf numFmtId="49" fontId="1" fillId="5" borderId="1" xfId="0" applyNumberFormat="1" applyFont="1" applyFill="1" applyBorder="1">
      <alignment vertical="center"/>
    </xf>
    <xf numFmtId="176" fontId="1" fillId="5" borderId="4" xfId="0" applyNumberFormat="1" applyFont="1" applyFill="1" applyBorder="1">
      <alignment vertical="center"/>
    </xf>
    <xf numFmtId="176" fontId="1" fillId="5" borderId="1" xfId="0" applyNumberFormat="1" applyFont="1" applyFill="1" applyBorder="1">
      <alignment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76" fontId="1" fillId="0" borderId="18" xfId="0" applyNumberFormat="1" applyFont="1" applyFill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19" xfId="0" applyFont="1" applyBorder="1" applyAlignment="1">
      <alignment vertical="center" wrapText="1"/>
    </xf>
    <xf numFmtId="176" fontId="1" fillId="0" borderId="19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2" borderId="6" xfId="0" applyNumberFormat="1" applyFont="1" applyFill="1" applyBorder="1" applyProtection="1">
      <alignment vertical="center"/>
      <protection locked="0"/>
    </xf>
    <xf numFmtId="176" fontId="1" fillId="3" borderId="5" xfId="0" applyNumberFormat="1" applyFont="1" applyFill="1" applyBorder="1" applyProtection="1">
      <alignment vertical="center"/>
      <protection locked="0"/>
    </xf>
    <xf numFmtId="176" fontId="1" fillId="2" borderId="1" xfId="0" applyNumberFormat="1" applyFont="1" applyFill="1" applyBorder="1" applyProtection="1">
      <alignment vertical="center"/>
      <protection locked="0"/>
    </xf>
    <xf numFmtId="176" fontId="1" fillId="3" borderId="1" xfId="0" applyNumberFormat="1" applyFont="1" applyFill="1" applyBorder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8" fillId="6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6" fillId="0" borderId="20" xfId="0" applyFont="1" applyBorder="1">
      <alignment vertical="center"/>
    </xf>
    <xf numFmtId="0" fontId="17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6</xdr:row>
      <xdr:rowOff>57150</xdr:rowOff>
    </xdr:from>
    <xdr:to>
      <xdr:col>12</xdr:col>
      <xdr:colOff>361951</xdr:colOff>
      <xdr:row>14</xdr:row>
      <xdr:rowOff>51333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81279A2-3FFC-4CE9-BEF6-F097ACE76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219200"/>
          <a:ext cx="8353426" cy="1213383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11</xdr:row>
      <xdr:rowOff>142875</xdr:rowOff>
    </xdr:from>
    <xdr:to>
      <xdr:col>4</xdr:col>
      <xdr:colOff>457200</xdr:colOff>
      <xdr:row>14</xdr:row>
      <xdr:rowOff>76200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4A8A3A5-CC24-4061-8107-6A31CB7DB048}"/>
            </a:ext>
          </a:extLst>
        </xdr:cNvPr>
        <xdr:cNvSpPr/>
      </xdr:nvSpPr>
      <xdr:spPr>
        <a:xfrm>
          <a:off x="1285875" y="2066925"/>
          <a:ext cx="1914525" cy="390525"/>
        </a:xfrm>
        <a:prstGeom prst="ellipse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466726</xdr:colOff>
      <xdr:row>11</xdr:row>
      <xdr:rowOff>123825</xdr:rowOff>
    </xdr:from>
    <xdr:to>
      <xdr:col>12</xdr:col>
      <xdr:colOff>161926</xdr:colOff>
      <xdr:row>14</xdr:row>
      <xdr:rowOff>123825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C2B6BAE-681F-475F-9D9E-65A49C7F7BE6}"/>
            </a:ext>
          </a:extLst>
        </xdr:cNvPr>
        <xdr:cNvSpPr/>
      </xdr:nvSpPr>
      <xdr:spPr>
        <a:xfrm>
          <a:off x="3209926" y="2047875"/>
          <a:ext cx="5181600" cy="457200"/>
        </a:xfrm>
        <a:prstGeom prst="ellipse">
          <a:avLst/>
        </a:prstGeom>
        <a:noFill/>
        <a:ln w="19050"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15</xdr:row>
      <xdr:rowOff>47625</xdr:rowOff>
    </xdr:from>
    <xdr:to>
      <xdr:col>6</xdr:col>
      <xdr:colOff>171450</xdr:colOff>
      <xdr:row>18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073A70C-AA29-4BCF-994B-56F0C1C44C14}"/>
            </a:ext>
          </a:extLst>
        </xdr:cNvPr>
        <xdr:cNvSpPr txBox="1"/>
      </xdr:nvSpPr>
      <xdr:spPr>
        <a:xfrm>
          <a:off x="95250" y="2581275"/>
          <a:ext cx="41910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個人事業者の方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確定申告の方法（青色申告又は白色申告）によりシートが異なります</a:t>
          </a:r>
        </a:p>
      </xdr:txBody>
    </xdr:sp>
    <xdr:clientData/>
  </xdr:twoCellAnchor>
  <xdr:twoCellAnchor>
    <xdr:from>
      <xdr:col>6</xdr:col>
      <xdr:colOff>447675</xdr:colOff>
      <xdr:row>15</xdr:row>
      <xdr:rowOff>57150</xdr:rowOff>
    </xdr:from>
    <xdr:to>
      <xdr:col>12</xdr:col>
      <xdr:colOff>47624</xdr:colOff>
      <xdr:row>18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68E7C09-ACC8-4C21-AE97-1FC2EFC5900A}"/>
            </a:ext>
          </a:extLst>
        </xdr:cNvPr>
        <xdr:cNvSpPr txBox="1"/>
      </xdr:nvSpPr>
      <xdr:spPr>
        <a:xfrm>
          <a:off x="4562475" y="2590800"/>
          <a:ext cx="3714749" cy="466725"/>
        </a:xfrm>
        <a:prstGeom prst="rect">
          <a:avLst/>
        </a:prstGeom>
        <a:solidFill>
          <a:schemeClr val="lt1"/>
        </a:solidFill>
        <a:ln w="9525" cmpd="sng">
          <a:solidFill>
            <a:srgbClr val="FF66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法人事業者の方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年間売上額によりシートが異なります</a:t>
          </a:r>
        </a:p>
      </xdr:txBody>
    </xdr:sp>
    <xdr:clientData/>
  </xdr:twoCellAnchor>
  <xdr:twoCellAnchor>
    <xdr:from>
      <xdr:col>11</xdr:col>
      <xdr:colOff>304800</xdr:colOff>
      <xdr:row>31</xdr:row>
      <xdr:rowOff>142874</xdr:rowOff>
    </xdr:from>
    <xdr:to>
      <xdr:col>11</xdr:col>
      <xdr:colOff>485775</xdr:colOff>
      <xdr:row>37</xdr:row>
      <xdr:rowOff>57149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14685EB0-7D3F-4A5B-9C74-D13E181953A9}"/>
            </a:ext>
          </a:extLst>
        </xdr:cNvPr>
        <xdr:cNvSpPr/>
      </xdr:nvSpPr>
      <xdr:spPr>
        <a:xfrm>
          <a:off x="7848600" y="5114924"/>
          <a:ext cx="180975" cy="828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552450</xdr:colOff>
      <xdr:row>31</xdr:row>
      <xdr:rowOff>133350</xdr:rowOff>
    </xdr:from>
    <xdr:to>
      <xdr:col>14</xdr:col>
      <xdr:colOff>28575</xdr:colOff>
      <xdr:row>37</xdr:row>
      <xdr:rowOff>38100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ACFA8E7-6803-40DE-8E08-D79005EB0206}"/>
            </a:ext>
          </a:extLst>
        </xdr:cNvPr>
        <xdr:cNvSpPr txBox="1"/>
      </xdr:nvSpPr>
      <xdr:spPr>
        <a:xfrm>
          <a:off x="8096250" y="5105400"/>
          <a:ext cx="15335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accent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入力箇所</a:t>
          </a:r>
          <a:endParaRPr kumimoji="1" lang="en-US" altLang="ja-JP" sz="1000" b="1">
            <a:solidFill>
              <a:schemeClr val="accent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対象月及び基準期間の各月の売上を入力します</a:t>
          </a:r>
        </a:p>
      </xdr:txBody>
    </xdr:sp>
    <xdr:clientData/>
  </xdr:twoCellAnchor>
  <xdr:twoCellAnchor editAs="oneCell">
    <xdr:from>
      <xdr:col>0</xdr:col>
      <xdr:colOff>0</xdr:colOff>
      <xdr:row>22</xdr:row>
      <xdr:rowOff>11658</xdr:rowOff>
    </xdr:from>
    <xdr:to>
      <xdr:col>11</xdr:col>
      <xdr:colOff>171451</xdr:colOff>
      <xdr:row>57</xdr:row>
      <xdr:rowOff>67258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F9C3875-9C46-45A3-BD02-B487D4E0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12108"/>
          <a:ext cx="7715251" cy="5389600"/>
        </a:xfrm>
        <a:prstGeom prst="rect">
          <a:avLst/>
        </a:prstGeom>
      </xdr:spPr>
    </xdr:pic>
    <xdr:clientData/>
  </xdr:twoCellAnchor>
  <xdr:twoCellAnchor>
    <xdr:from>
      <xdr:col>9</xdr:col>
      <xdr:colOff>609601</xdr:colOff>
      <xdr:row>39</xdr:row>
      <xdr:rowOff>57150</xdr:rowOff>
    </xdr:from>
    <xdr:to>
      <xdr:col>10</xdr:col>
      <xdr:colOff>76201</xdr:colOff>
      <xdr:row>45</xdr:row>
      <xdr:rowOff>28575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C8058CCB-9179-44EB-B4A6-23D2907298BB}"/>
            </a:ext>
          </a:extLst>
        </xdr:cNvPr>
        <xdr:cNvSpPr/>
      </xdr:nvSpPr>
      <xdr:spPr>
        <a:xfrm>
          <a:off x="6781801" y="6248400"/>
          <a:ext cx="152400" cy="885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39</xdr:row>
      <xdr:rowOff>28575</xdr:rowOff>
    </xdr:from>
    <xdr:to>
      <xdr:col>15</xdr:col>
      <xdr:colOff>228600</xdr:colOff>
      <xdr:row>45</xdr:row>
      <xdr:rowOff>38100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9C96168-FAEE-41B1-BBCD-4B54694C2501}"/>
            </a:ext>
          </a:extLst>
        </xdr:cNvPr>
        <xdr:cNvSpPr txBox="1"/>
      </xdr:nvSpPr>
      <xdr:spPr>
        <a:xfrm>
          <a:off x="7010400" y="6219825"/>
          <a:ext cx="35052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en-US" altLang="ja-JP" sz="1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各対象月の各基準期間の同月に対する増減率を計算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　　　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％以上減少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solidFill>
                <a:schemeClr val="accent2">
                  <a:lumMod val="7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％以上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％未満減少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黒　　　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29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％以下の減少又は増加（支援金の対象外）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352424</xdr:colOff>
      <xdr:row>53</xdr:row>
      <xdr:rowOff>123826</xdr:rowOff>
    </xdr:from>
    <xdr:to>
      <xdr:col>11</xdr:col>
      <xdr:colOff>466725</xdr:colOff>
      <xdr:row>57</xdr:row>
      <xdr:rowOff>9526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5CA14F5E-1ACC-40ED-8BEF-9057448DFC26}"/>
            </a:ext>
          </a:extLst>
        </xdr:cNvPr>
        <xdr:cNvSpPr/>
      </xdr:nvSpPr>
      <xdr:spPr>
        <a:xfrm>
          <a:off x="7896224" y="8448676"/>
          <a:ext cx="114301" cy="4953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53</xdr:row>
      <xdr:rowOff>66675</xdr:rowOff>
    </xdr:from>
    <xdr:to>
      <xdr:col>15</xdr:col>
      <xdr:colOff>57150</xdr:colOff>
      <xdr:row>58</xdr:row>
      <xdr:rowOff>19050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40203A2-9AA4-488C-BF99-87AF84DB5EDF}"/>
            </a:ext>
          </a:extLst>
        </xdr:cNvPr>
        <xdr:cNvSpPr txBox="1"/>
      </xdr:nvSpPr>
      <xdr:spPr>
        <a:xfrm>
          <a:off x="8048625" y="8391525"/>
          <a:ext cx="22955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en-US" altLang="ja-JP" sz="1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支援金額が最大となる基準期間、対象月、支援金額等を表示</a:t>
          </a:r>
        </a:p>
      </xdr:txBody>
    </xdr:sp>
    <xdr:clientData/>
  </xdr:twoCellAnchor>
  <xdr:twoCellAnchor>
    <xdr:from>
      <xdr:col>9</xdr:col>
      <xdr:colOff>609601</xdr:colOff>
      <xdr:row>46</xdr:row>
      <xdr:rowOff>142875</xdr:rowOff>
    </xdr:from>
    <xdr:to>
      <xdr:col>10</xdr:col>
      <xdr:colOff>76201</xdr:colOff>
      <xdr:row>52</xdr:row>
      <xdr:rowOff>114300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5A06011D-DBF1-4F3B-AF78-641DFB2450B4}"/>
            </a:ext>
          </a:extLst>
        </xdr:cNvPr>
        <xdr:cNvSpPr/>
      </xdr:nvSpPr>
      <xdr:spPr>
        <a:xfrm>
          <a:off x="6781801" y="7400925"/>
          <a:ext cx="152400" cy="885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47</xdr:row>
      <xdr:rowOff>123826</xdr:rowOff>
    </xdr:from>
    <xdr:to>
      <xdr:col>14</xdr:col>
      <xdr:colOff>638175</xdr:colOff>
      <xdr:row>51</xdr:row>
      <xdr:rowOff>104776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C9D74C5-1B56-441C-9F19-3DCCD6B9CAF5}"/>
            </a:ext>
          </a:extLst>
        </xdr:cNvPr>
        <xdr:cNvSpPr txBox="1"/>
      </xdr:nvSpPr>
      <xdr:spPr>
        <a:xfrm>
          <a:off x="6981825" y="7534276"/>
          <a:ext cx="32575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</a:t>
          </a:r>
          <a:endParaRPr kumimoji="1" lang="en-US" altLang="ja-JP" sz="1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各対象月の各基準期間に対する支援金額を計算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8869-3C15-433E-9ADD-6CE65A0D2DF6}">
  <dimension ref="A1:M21"/>
  <sheetViews>
    <sheetView tabSelected="1" workbookViewId="0">
      <selection activeCell="O15" sqref="O15"/>
    </sheetView>
  </sheetViews>
  <sheetFormatPr defaultRowHeight="12" x14ac:dyDescent="0.4"/>
  <cols>
    <col min="1" max="16384" width="9" style="36"/>
  </cols>
  <sheetData>
    <row r="1" spans="1:13" ht="13.5" x14ac:dyDescent="0.4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1.25" customHeight="1" thickBot="1" x14ac:dyDescent="0.45"/>
    <row r="3" spans="1:13" ht="24" customHeight="1" thickBot="1" x14ac:dyDescent="0.45">
      <c r="A3" s="71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5" spans="1:13" x14ac:dyDescent="0.4">
      <c r="A5" s="72" t="s">
        <v>74</v>
      </c>
    </row>
    <row r="6" spans="1:13" ht="18.75" x14ac:dyDescent="0.4">
      <c r="A6" s="73" t="s">
        <v>76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21" spans="1:1" x14ac:dyDescent="0.4">
      <c r="A21" s="72" t="s">
        <v>75</v>
      </c>
    </row>
  </sheetData>
  <sheetProtection algorithmName="SHA-512" hashValue="FspZ2TV9lMIggaYVSTFGzARK22j6ncc3bg6FWD3lrknInVchOXiJBO4tzrYlYGJ03WtMom+0SCSTrDPKU9o/wA==" saltValue="zmC/JPxot0G1jIhzTeorsw==" spinCount="100000" sheet="1" objects="1" scenarios="1"/>
  <mergeCells count="2">
    <mergeCell ref="A1:M1"/>
    <mergeCell ref="A6:M6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AB38-F832-41F5-B0E6-598D593D888F}">
  <sheetPr>
    <tabColor theme="3" tint="0.79998168889431442"/>
  </sheetPr>
  <dimension ref="A1:O49"/>
  <sheetViews>
    <sheetView zoomScaleNormal="100" workbookViewId="0">
      <selection activeCell="B8" sqref="B8"/>
    </sheetView>
  </sheetViews>
  <sheetFormatPr defaultRowHeight="12" outlineLevelCol="1" x14ac:dyDescent="0.4"/>
  <cols>
    <col min="1" max="1" width="27.125" style="1" customWidth="1"/>
    <col min="2" max="7" width="19" style="1" customWidth="1"/>
    <col min="8" max="8" width="3.75" style="1" customWidth="1"/>
    <col min="9" max="9" width="13.625" style="1" hidden="1" customWidth="1" outlineLevel="1"/>
    <col min="10" max="14" width="14.875" style="1" hidden="1" customWidth="1" outlineLevel="1"/>
    <col min="15" max="15" width="3.875" style="1" customWidth="1" collapsed="1"/>
    <col min="16" max="16384" width="9" style="1"/>
  </cols>
  <sheetData>
    <row r="1" spans="1:14" ht="18" x14ac:dyDescent="0.4">
      <c r="A1" s="55" t="s">
        <v>53</v>
      </c>
      <c r="B1" s="56"/>
      <c r="C1" s="56"/>
      <c r="D1" s="56"/>
      <c r="E1" s="56"/>
      <c r="F1" s="56"/>
      <c r="G1" s="56"/>
    </row>
    <row r="2" spans="1:14" ht="16.5" customHeight="1" x14ac:dyDescent="0.4">
      <c r="A2" s="39" t="s">
        <v>55</v>
      </c>
      <c r="B2" s="10"/>
      <c r="C2" s="10"/>
      <c r="D2" s="10"/>
      <c r="E2" s="10"/>
      <c r="F2" s="10"/>
      <c r="G2" s="10"/>
    </row>
    <row r="3" spans="1:14" ht="77.25" customHeight="1" x14ac:dyDescent="0.4">
      <c r="A3" s="60" t="s">
        <v>56</v>
      </c>
      <c r="B3" s="61"/>
      <c r="C3" s="61"/>
      <c r="D3" s="61"/>
      <c r="E3" s="61"/>
      <c r="F3" s="61"/>
      <c r="G3" s="62"/>
    </row>
    <row r="4" spans="1:14" ht="9" customHeight="1" x14ac:dyDescent="0.4">
      <c r="A4" s="6"/>
      <c r="B4" s="7"/>
    </row>
    <row r="5" spans="1:14" x14ac:dyDescent="0.4">
      <c r="A5" s="14" t="s">
        <v>57</v>
      </c>
    </row>
    <row r="6" spans="1:14" x14ac:dyDescent="0.4">
      <c r="A6" s="36" t="s">
        <v>42</v>
      </c>
      <c r="G6" s="35" t="s">
        <v>40</v>
      </c>
    </row>
    <row r="7" spans="1:14" ht="16.5" customHeight="1" x14ac:dyDescent="0.4">
      <c r="A7" s="2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I7" s="1" t="s">
        <v>18</v>
      </c>
    </row>
    <row r="8" spans="1:14" ht="24.75" thickBot="1" x14ac:dyDescent="0.45">
      <c r="A8" s="18" t="s">
        <v>6</v>
      </c>
      <c r="B8" s="49"/>
      <c r="C8" s="49"/>
      <c r="D8" s="49"/>
      <c r="E8" s="49"/>
      <c r="F8" s="49"/>
      <c r="G8" s="19"/>
      <c r="I8" s="2" t="s">
        <v>19</v>
      </c>
      <c r="J8" s="5">
        <v>500000</v>
      </c>
    </row>
    <row r="9" spans="1:14" ht="24.75" thickTop="1" x14ac:dyDescent="0.4">
      <c r="A9" s="16" t="s">
        <v>7</v>
      </c>
      <c r="B9" s="50"/>
      <c r="C9" s="50"/>
      <c r="D9" s="50"/>
      <c r="E9" s="50"/>
      <c r="F9" s="50"/>
      <c r="G9" s="17">
        <f>SUM(B9:F9)</f>
        <v>0</v>
      </c>
      <c r="I9" s="3" t="s">
        <v>20</v>
      </c>
      <c r="J9" s="5">
        <v>300000</v>
      </c>
    </row>
    <row r="10" spans="1:14" ht="24" x14ac:dyDescent="0.4">
      <c r="A10" s="3" t="s">
        <v>8</v>
      </c>
      <c r="B10" s="50"/>
      <c r="C10" s="50"/>
      <c r="D10" s="50"/>
      <c r="E10" s="50"/>
      <c r="F10" s="50"/>
      <c r="G10" s="5">
        <f>SUM(B10:F10)</f>
        <v>0</v>
      </c>
    </row>
    <row r="11" spans="1:14" ht="24" x14ac:dyDescent="0.4">
      <c r="A11" s="3" t="s">
        <v>9</v>
      </c>
      <c r="B11" s="50"/>
      <c r="C11" s="50"/>
      <c r="D11" s="50"/>
      <c r="E11" s="50"/>
      <c r="F11" s="50"/>
      <c r="G11" s="5">
        <f>SUM(B11:F11)</f>
        <v>0</v>
      </c>
    </row>
    <row r="13" spans="1:14" x14ac:dyDescent="0.4">
      <c r="A13" s="15" t="s">
        <v>36</v>
      </c>
    </row>
    <row r="14" spans="1:14" ht="18.75" x14ac:dyDescent="0.4">
      <c r="A14" s="20"/>
      <c r="B14" s="57" t="s">
        <v>10</v>
      </c>
      <c r="C14" s="58"/>
      <c r="D14" s="58"/>
      <c r="E14" s="58"/>
      <c r="F14" s="59"/>
      <c r="I14" s="1" t="s">
        <v>17</v>
      </c>
    </row>
    <row r="15" spans="1:14" ht="12.75" customHeight="1" x14ac:dyDescent="0.4">
      <c r="A15" s="21"/>
      <c r="B15" s="25">
        <v>44501</v>
      </c>
      <c r="C15" s="26">
        <v>44531</v>
      </c>
      <c r="D15" s="26">
        <v>44562</v>
      </c>
      <c r="E15" s="26">
        <v>44593</v>
      </c>
      <c r="F15" s="27">
        <v>44621</v>
      </c>
      <c r="I15" s="2"/>
      <c r="J15" s="9">
        <v>44501</v>
      </c>
      <c r="K15" s="9">
        <v>44531</v>
      </c>
      <c r="L15" s="9">
        <v>44562</v>
      </c>
      <c r="M15" s="9">
        <v>44593</v>
      </c>
      <c r="N15" s="9">
        <v>44621</v>
      </c>
    </row>
    <row r="16" spans="1:14" ht="24" customHeight="1" x14ac:dyDescent="0.4">
      <c r="A16" s="3" t="s">
        <v>14</v>
      </c>
      <c r="B16" s="22" t="str">
        <f>IF($B$8&lt;&gt;"",IFERROR(ROUNDDOWN(($B$8-B9)/B9,3),"****"),"****")</f>
        <v>****</v>
      </c>
      <c r="C16" s="22" t="str">
        <f>IF($C$8&lt;&gt;"",IFERROR(ROUNDDOWN(($C$8-C9)/C9,3),"****"),"****")</f>
        <v>****</v>
      </c>
      <c r="D16" s="22" t="str">
        <f>IF($D$8&lt;&gt;"",IFERROR(ROUNDDOWN(($D$8-D9)/D9,3),"****"),"****")</f>
        <v>****</v>
      </c>
      <c r="E16" s="22" t="str">
        <f>IF($E$8&lt;&gt;"",IFERROR(ROUNDDOWN(($E$8-E9)/E9,3),"****"),"****")</f>
        <v>****</v>
      </c>
      <c r="F16" s="22" t="str">
        <f>IF($F$8&lt;&gt;"",IFERROR(ROUNDDOWN(($F$8-F9)/F9,3),"****"),"****")</f>
        <v>****</v>
      </c>
      <c r="I16" s="2" t="s">
        <v>11</v>
      </c>
      <c r="J16" s="13" t="str">
        <f t="shared" ref="J16:N18" si="0">B16</f>
        <v>****</v>
      </c>
      <c r="K16" s="13" t="str">
        <f t="shared" si="0"/>
        <v>****</v>
      </c>
      <c r="L16" s="13" t="str">
        <f t="shared" si="0"/>
        <v>****</v>
      </c>
      <c r="M16" s="13" t="str">
        <f t="shared" si="0"/>
        <v>****</v>
      </c>
      <c r="N16" s="13" t="str">
        <f t="shared" si="0"/>
        <v>****</v>
      </c>
    </row>
    <row r="17" spans="1:14" ht="24" customHeight="1" x14ac:dyDescent="0.4">
      <c r="A17" s="3" t="s">
        <v>15</v>
      </c>
      <c r="B17" s="8" t="str">
        <f>IF($B$8&lt;&gt;"",IFERROR(ROUNDDOWN(($B$8-B10)/B10,3),"****"),"****")</f>
        <v>****</v>
      </c>
      <c r="C17" s="8" t="str">
        <f>IF($C$8&lt;&gt;"",IFERROR(ROUNDDOWN(($C$8-C10)/C10,3),"****"),"****")</f>
        <v>****</v>
      </c>
      <c r="D17" s="8" t="str">
        <f t="shared" ref="D17:D18" si="1">IF($D$8&lt;&gt;"",IFERROR(ROUNDDOWN(($D$8-D10)/D10,3),"****"),"****")</f>
        <v>****</v>
      </c>
      <c r="E17" s="8" t="str">
        <f t="shared" ref="E17:E18" si="2">IF($E$8&lt;&gt;"",IFERROR(ROUNDDOWN(($E$8-E10)/E10,3),"****"),"****")</f>
        <v>****</v>
      </c>
      <c r="F17" s="8" t="str">
        <f t="shared" ref="F17:F18" si="3">IF($F$8&lt;&gt;"",IFERROR(ROUNDDOWN(($F$8-F10)/F10,3),"****"),"****")</f>
        <v>****</v>
      </c>
      <c r="I17" s="2" t="s">
        <v>12</v>
      </c>
      <c r="J17" s="13" t="str">
        <f t="shared" si="0"/>
        <v>****</v>
      </c>
      <c r="K17" s="13" t="str">
        <f t="shared" si="0"/>
        <v>****</v>
      </c>
      <c r="L17" s="13" t="str">
        <f t="shared" si="0"/>
        <v>****</v>
      </c>
      <c r="M17" s="13" t="str">
        <f t="shared" si="0"/>
        <v>****</v>
      </c>
      <c r="N17" s="13" t="str">
        <f t="shared" si="0"/>
        <v>****</v>
      </c>
    </row>
    <row r="18" spans="1:14" ht="24" customHeight="1" x14ac:dyDescent="0.4">
      <c r="A18" s="3" t="s">
        <v>16</v>
      </c>
      <c r="B18" s="8" t="str">
        <f>IF($B$8&lt;&gt;"",IFERROR(ROUNDDOWN(($B$8-B11)/B11,3),"****"),"****")</f>
        <v>****</v>
      </c>
      <c r="C18" s="8" t="str">
        <f>IF($C$8&lt;&gt;"",IFERROR(ROUNDDOWN(($C$8-C11)/C11,3),"****"),"****")</f>
        <v>****</v>
      </c>
      <c r="D18" s="8" t="str">
        <f t="shared" si="1"/>
        <v>****</v>
      </c>
      <c r="E18" s="8" t="str">
        <f t="shared" si="2"/>
        <v>****</v>
      </c>
      <c r="F18" s="8" t="str">
        <f t="shared" si="3"/>
        <v>****</v>
      </c>
      <c r="I18" s="2" t="s">
        <v>13</v>
      </c>
      <c r="J18" s="13" t="str">
        <f t="shared" si="0"/>
        <v>****</v>
      </c>
      <c r="K18" s="13" t="str">
        <f t="shared" si="0"/>
        <v>****</v>
      </c>
      <c r="L18" s="13" t="str">
        <f t="shared" si="0"/>
        <v>****</v>
      </c>
      <c r="M18" s="13" t="str">
        <f t="shared" si="0"/>
        <v>****</v>
      </c>
      <c r="N18" s="13" t="str">
        <f t="shared" si="0"/>
        <v>****</v>
      </c>
    </row>
    <row r="20" spans="1:14" x14ac:dyDescent="0.4">
      <c r="A20" s="15" t="s">
        <v>45</v>
      </c>
      <c r="F20" s="35" t="s">
        <v>40</v>
      </c>
    </row>
    <row r="21" spans="1:14" ht="18.75" x14ac:dyDescent="0.4">
      <c r="A21" s="20"/>
      <c r="B21" s="57" t="s">
        <v>10</v>
      </c>
      <c r="C21" s="58"/>
      <c r="D21" s="58"/>
      <c r="E21" s="58"/>
      <c r="F21" s="59"/>
      <c r="I21" s="1" t="s">
        <v>21</v>
      </c>
    </row>
    <row r="22" spans="1:14" ht="13.5" customHeight="1" x14ac:dyDescent="0.4">
      <c r="A22" s="21"/>
      <c r="B22" s="25">
        <v>44501</v>
      </c>
      <c r="C22" s="26">
        <v>44531</v>
      </c>
      <c r="D22" s="26">
        <v>44562</v>
      </c>
      <c r="E22" s="26">
        <v>44593</v>
      </c>
      <c r="F22" s="27">
        <v>44621</v>
      </c>
      <c r="I22" s="2"/>
      <c r="J22" s="9">
        <v>44501</v>
      </c>
      <c r="K22" s="9">
        <v>44531</v>
      </c>
      <c r="L22" s="9">
        <v>44562</v>
      </c>
      <c r="M22" s="9">
        <v>44593</v>
      </c>
      <c r="N22" s="9">
        <v>44621</v>
      </c>
    </row>
    <row r="23" spans="1:14" ht="24" customHeight="1" x14ac:dyDescent="0.4">
      <c r="A23" s="3" t="s">
        <v>7</v>
      </c>
      <c r="B23" s="5">
        <f>IF(AND(J16&lt;=-0.5,J23&gt;=$J$8),$J$8,IF(AND(J16&lt;=-0.3,J16&gt;-0.5,J23&gt;=$J$9),$J$9,J23))</f>
        <v>0</v>
      </c>
      <c r="C23" s="5">
        <f t="shared" ref="B23:F25" si="4">IF(AND(K16&lt;=-0.5,K23&gt;=$J$8),$J$8,IF(AND(K16&lt;=-0.3,K16&gt;-0.5,K23&gt;=$J$9),$J$9,K23))</f>
        <v>0</v>
      </c>
      <c r="D23" s="5">
        <f t="shared" si="4"/>
        <v>0</v>
      </c>
      <c r="E23" s="5">
        <f t="shared" si="4"/>
        <v>0</v>
      </c>
      <c r="F23" s="5">
        <f t="shared" si="4"/>
        <v>0</v>
      </c>
      <c r="I23" s="2" t="s">
        <v>11</v>
      </c>
      <c r="J23" s="5">
        <f>IF(AND(J16&lt;=-0.3,$G$9-B8*5&gt;=0),$G$9-B8*5,0)</f>
        <v>0</v>
      </c>
      <c r="K23" s="5">
        <f t="shared" ref="K23:N23" si="5">IF(AND(K16&lt;=-0.3,$G$9-C8*5&gt;=0),$G$9-C8*5,0)</f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</row>
    <row r="24" spans="1:14" ht="24" customHeight="1" x14ac:dyDescent="0.4">
      <c r="A24" s="3" t="s">
        <v>8</v>
      </c>
      <c r="B24" s="5">
        <f t="shared" si="4"/>
        <v>0</v>
      </c>
      <c r="C24" s="5">
        <f t="shared" si="4"/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I24" s="2" t="s">
        <v>12</v>
      </c>
      <c r="J24" s="5">
        <f>IF(AND(J17&lt;=-0.3,$G$10-B8*5&gt;=0),$G$10-B8*5,0)</f>
        <v>0</v>
      </c>
      <c r="K24" s="5">
        <f>IF(AND(K17&lt;=-0.3,$G$10-C8*5&gt;=0),$G$10-C8*5,0)</f>
        <v>0</v>
      </c>
      <c r="L24" s="5">
        <f t="shared" ref="L24:N24" si="6">IF(AND(L17&lt;=-0.3,$G$10-D8*5&gt;=0),$G$10-D8*5,0)</f>
        <v>0</v>
      </c>
      <c r="M24" s="5">
        <f t="shared" si="6"/>
        <v>0</v>
      </c>
      <c r="N24" s="5">
        <f t="shared" si="6"/>
        <v>0</v>
      </c>
    </row>
    <row r="25" spans="1:14" ht="24" customHeight="1" x14ac:dyDescent="0.4">
      <c r="A25" s="3" t="s">
        <v>9</v>
      </c>
      <c r="B25" s="5">
        <f t="shared" si="4"/>
        <v>0</v>
      </c>
      <c r="C25" s="5">
        <f t="shared" si="4"/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I25" s="2" t="s">
        <v>13</v>
      </c>
      <c r="J25" s="5">
        <f>IF(AND(J18&lt;=-0.3,$G$11-B8*5&gt;=0),$G$11-B8*5,0)</f>
        <v>0</v>
      </c>
      <c r="K25" s="5">
        <f t="shared" ref="K25:N25" si="7">IF(AND(K18&lt;=-0.3,$G$11-C8*5&gt;=0),$G$11-C8*5,0)</f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</row>
    <row r="27" spans="1:14" x14ac:dyDescent="0.4">
      <c r="A27" s="15" t="s">
        <v>41</v>
      </c>
      <c r="G27" s="35" t="s">
        <v>40</v>
      </c>
      <c r="I27" s="1" t="s">
        <v>22</v>
      </c>
    </row>
    <row r="28" spans="1:14" ht="18.75" x14ac:dyDescent="0.4">
      <c r="A28" s="24" t="s">
        <v>25</v>
      </c>
      <c r="B28" s="34" t="s">
        <v>24</v>
      </c>
      <c r="C28" s="34" t="s">
        <v>35</v>
      </c>
      <c r="D28" s="66" t="s">
        <v>39</v>
      </c>
      <c r="E28" s="67"/>
      <c r="F28" s="67"/>
      <c r="G28" s="68"/>
      <c r="I28" s="2" t="s">
        <v>23</v>
      </c>
      <c r="J28" s="2">
        <f>MAX(B23:F25)</f>
        <v>0</v>
      </c>
    </row>
    <row r="29" spans="1:14" ht="18.75" x14ac:dyDescent="0.4">
      <c r="A29" s="23" t="str">
        <f>J30</f>
        <v/>
      </c>
      <c r="B29" s="23" t="str">
        <f>J29</f>
        <v/>
      </c>
      <c r="C29" s="17" t="str">
        <f>IF(J28&gt;0,J28,"")</f>
        <v/>
      </c>
      <c r="D29" s="63" t="str">
        <f>IF(J28&gt;0,CONCATENATE(J31,"円 － (",J32,"円 × 5) 　※50万円（又は30万円）が上限"),"")</f>
        <v/>
      </c>
      <c r="E29" s="64"/>
      <c r="F29" s="64"/>
      <c r="G29" s="65"/>
      <c r="I29" s="2" t="s">
        <v>24</v>
      </c>
      <c r="J29" s="2" t="str">
        <f>IF(J28&lt;&gt;0,VLOOKUP(J28,I35:M49,2,FALSE),"")</f>
        <v/>
      </c>
    </row>
    <row r="30" spans="1:14" ht="18.75" customHeight="1" x14ac:dyDescent="0.4">
      <c r="D30" s="11"/>
      <c r="I30" s="2" t="s">
        <v>25</v>
      </c>
      <c r="J30" s="2" t="str">
        <f>IF(J28&lt;&gt;0,VLOOKUP(J28,I35:M49,3,FALSE),"")</f>
        <v/>
      </c>
    </row>
    <row r="31" spans="1:14" ht="18.75" customHeight="1" x14ac:dyDescent="0.4">
      <c r="A31" s="53" t="s">
        <v>43</v>
      </c>
      <c r="B31" s="54"/>
      <c r="C31" s="54"/>
      <c r="D31" s="54"/>
      <c r="E31" s="54"/>
      <c r="F31" s="54"/>
      <c r="G31" s="54"/>
      <c r="I31" s="2" t="s">
        <v>44</v>
      </c>
      <c r="J31" s="2" t="str">
        <f>IF(J28&lt;&gt;0,VLOOKUP(J28,I35:M49,4,FALSE),"")</f>
        <v/>
      </c>
    </row>
    <row r="32" spans="1:14" ht="18.75" customHeight="1" x14ac:dyDescent="0.4">
      <c r="I32" s="2" t="s">
        <v>38</v>
      </c>
      <c r="J32" s="2" t="str">
        <f>IF(J28&lt;&gt;0,VLOOKUP(J28,I35:M49,5,FALSE),"")</f>
        <v/>
      </c>
    </row>
    <row r="33" spans="9:13" x14ac:dyDescent="0.4">
      <c r="I33" s="1" t="s">
        <v>34</v>
      </c>
    </row>
    <row r="34" spans="9:13" x14ac:dyDescent="0.4">
      <c r="I34" s="4" t="s">
        <v>23</v>
      </c>
      <c r="J34" s="4" t="s">
        <v>24</v>
      </c>
      <c r="K34" s="4" t="s">
        <v>25</v>
      </c>
      <c r="L34" s="28" t="s">
        <v>37</v>
      </c>
      <c r="M34" s="4" t="s">
        <v>38</v>
      </c>
    </row>
    <row r="35" spans="9:13" x14ac:dyDescent="0.4">
      <c r="I35" s="2">
        <f>B23</f>
        <v>0</v>
      </c>
      <c r="J35" s="12" t="s">
        <v>26</v>
      </c>
      <c r="K35" s="2" t="s">
        <v>28</v>
      </c>
      <c r="L35" s="29">
        <f>$G$9</f>
        <v>0</v>
      </c>
      <c r="M35" s="5">
        <f>$B$8</f>
        <v>0</v>
      </c>
    </row>
    <row r="36" spans="9:13" x14ac:dyDescent="0.4">
      <c r="I36" s="2">
        <f>B24</f>
        <v>0</v>
      </c>
      <c r="J36" s="12" t="s">
        <v>26</v>
      </c>
      <c r="K36" s="2" t="s">
        <v>27</v>
      </c>
      <c r="L36" s="29">
        <f>$G$10</f>
        <v>0</v>
      </c>
      <c r="M36" s="5">
        <f t="shared" ref="M36:M37" si="8">$B$8</f>
        <v>0</v>
      </c>
    </row>
    <row r="37" spans="9:13" x14ac:dyDescent="0.4">
      <c r="I37" s="2">
        <f>B25</f>
        <v>0</v>
      </c>
      <c r="J37" s="12" t="s">
        <v>26</v>
      </c>
      <c r="K37" s="2" t="s">
        <v>29</v>
      </c>
      <c r="L37" s="29">
        <f>$G$11</f>
        <v>0</v>
      </c>
      <c r="M37" s="5">
        <f t="shared" si="8"/>
        <v>0</v>
      </c>
    </row>
    <row r="38" spans="9:13" x14ac:dyDescent="0.4">
      <c r="I38" s="30">
        <f>C23</f>
        <v>0</v>
      </c>
      <c r="J38" s="31" t="s">
        <v>30</v>
      </c>
      <c r="K38" s="30" t="s">
        <v>28</v>
      </c>
      <c r="L38" s="32">
        <f>$G$9</f>
        <v>0</v>
      </c>
      <c r="M38" s="33">
        <f>$C$8</f>
        <v>0</v>
      </c>
    </row>
    <row r="39" spans="9:13" x14ac:dyDescent="0.4">
      <c r="I39" s="30">
        <f>C24</f>
        <v>0</v>
      </c>
      <c r="J39" s="31" t="s">
        <v>30</v>
      </c>
      <c r="K39" s="30" t="s">
        <v>27</v>
      </c>
      <c r="L39" s="32">
        <f>$G$10</f>
        <v>0</v>
      </c>
      <c r="M39" s="33">
        <f t="shared" ref="M39:M40" si="9">$C$8</f>
        <v>0</v>
      </c>
    </row>
    <row r="40" spans="9:13" x14ac:dyDescent="0.4">
      <c r="I40" s="30">
        <f>C25</f>
        <v>0</v>
      </c>
      <c r="J40" s="31" t="s">
        <v>30</v>
      </c>
      <c r="K40" s="30" t="s">
        <v>29</v>
      </c>
      <c r="L40" s="32">
        <f>$G$11</f>
        <v>0</v>
      </c>
      <c r="M40" s="33">
        <f t="shared" si="9"/>
        <v>0</v>
      </c>
    </row>
    <row r="41" spans="9:13" x14ac:dyDescent="0.4">
      <c r="I41" s="2">
        <f>D23</f>
        <v>0</v>
      </c>
      <c r="J41" s="12" t="s">
        <v>31</v>
      </c>
      <c r="K41" s="2" t="s">
        <v>28</v>
      </c>
      <c r="L41" s="29">
        <f>$G$9</f>
        <v>0</v>
      </c>
      <c r="M41" s="5">
        <f>$D$8</f>
        <v>0</v>
      </c>
    </row>
    <row r="42" spans="9:13" x14ac:dyDescent="0.4">
      <c r="I42" s="2">
        <f>D24</f>
        <v>0</v>
      </c>
      <c r="J42" s="12" t="s">
        <v>31</v>
      </c>
      <c r="K42" s="2" t="s">
        <v>27</v>
      </c>
      <c r="L42" s="29">
        <f>$G$10</f>
        <v>0</v>
      </c>
      <c r="M42" s="5">
        <f t="shared" ref="M42:M43" si="10">$D$8</f>
        <v>0</v>
      </c>
    </row>
    <row r="43" spans="9:13" x14ac:dyDescent="0.4">
      <c r="I43" s="2">
        <f>D25</f>
        <v>0</v>
      </c>
      <c r="J43" s="12" t="s">
        <v>31</v>
      </c>
      <c r="K43" s="2" t="s">
        <v>29</v>
      </c>
      <c r="L43" s="29">
        <f>$G$11</f>
        <v>0</v>
      </c>
      <c r="M43" s="5">
        <f t="shared" si="10"/>
        <v>0</v>
      </c>
    </row>
    <row r="44" spans="9:13" x14ac:dyDescent="0.4">
      <c r="I44" s="30">
        <f>E23</f>
        <v>0</v>
      </c>
      <c r="J44" s="31" t="s">
        <v>32</v>
      </c>
      <c r="K44" s="30" t="s">
        <v>28</v>
      </c>
      <c r="L44" s="32">
        <f>$G$9</f>
        <v>0</v>
      </c>
      <c r="M44" s="33">
        <f>$E$8</f>
        <v>0</v>
      </c>
    </row>
    <row r="45" spans="9:13" x14ac:dyDescent="0.4">
      <c r="I45" s="30">
        <f>E24</f>
        <v>0</v>
      </c>
      <c r="J45" s="31" t="s">
        <v>32</v>
      </c>
      <c r="K45" s="30" t="s">
        <v>27</v>
      </c>
      <c r="L45" s="32">
        <f>$G$10</f>
        <v>0</v>
      </c>
      <c r="M45" s="33">
        <f t="shared" ref="M45:M46" si="11">$E$8</f>
        <v>0</v>
      </c>
    </row>
    <row r="46" spans="9:13" x14ac:dyDescent="0.4">
      <c r="I46" s="30">
        <f>E25</f>
        <v>0</v>
      </c>
      <c r="J46" s="31" t="s">
        <v>32</v>
      </c>
      <c r="K46" s="30" t="s">
        <v>29</v>
      </c>
      <c r="L46" s="32">
        <f>$G$11</f>
        <v>0</v>
      </c>
      <c r="M46" s="33">
        <f t="shared" si="11"/>
        <v>0</v>
      </c>
    </row>
    <row r="47" spans="9:13" x14ac:dyDescent="0.4">
      <c r="I47" s="2">
        <f>F23</f>
        <v>0</v>
      </c>
      <c r="J47" s="12" t="s">
        <v>33</v>
      </c>
      <c r="K47" s="2" t="s">
        <v>28</v>
      </c>
      <c r="L47" s="29">
        <f>$G$9</f>
        <v>0</v>
      </c>
      <c r="M47" s="5">
        <f>$F$8</f>
        <v>0</v>
      </c>
    </row>
    <row r="48" spans="9:13" x14ac:dyDescent="0.4">
      <c r="I48" s="2">
        <f>F24</f>
        <v>0</v>
      </c>
      <c r="J48" s="12" t="s">
        <v>33</v>
      </c>
      <c r="K48" s="2" t="s">
        <v>27</v>
      </c>
      <c r="L48" s="29">
        <f>$G$10</f>
        <v>0</v>
      </c>
      <c r="M48" s="5">
        <f t="shared" ref="M48:M49" si="12">$F$8</f>
        <v>0</v>
      </c>
    </row>
    <row r="49" spans="9:13" x14ac:dyDescent="0.4">
      <c r="I49" s="2">
        <f>F25</f>
        <v>0</v>
      </c>
      <c r="J49" s="12" t="s">
        <v>33</v>
      </c>
      <c r="K49" s="2" t="s">
        <v>29</v>
      </c>
      <c r="L49" s="29">
        <f>$G$11</f>
        <v>0</v>
      </c>
      <c r="M49" s="5">
        <f t="shared" si="12"/>
        <v>0</v>
      </c>
    </row>
  </sheetData>
  <sheetProtection algorithmName="SHA-512" hashValue="PUNq/yQd8ws1KC/VJ3nIIBfgjiKj9Mo8jCIMBI9ApScnQulrgpBubGgsBMRAwYjA4wD+HXXdMf9200iOEKoxjA==" saltValue="k++B8COQQJrmhvANtVwdbQ==" spinCount="100000" sheet="1" objects="1" scenarios="1"/>
  <mergeCells count="7">
    <mergeCell ref="A31:G31"/>
    <mergeCell ref="A1:G1"/>
    <mergeCell ref="B14:F14"/>
    <mergeCell ref="B21:F21"/>
    <mergeCell ref="A3:G3"/>
    <mergeCell ref="D29:G29"/>
    <mergeCell ref="D28:G28"/>
  </mergeCells>
  <phoneticPr fontId="2"/>
  <conditionalFormatting sqref="B16:F18">
    <cfRule type="cellIs" dxfId="9" priority="1" operator="between">
      <formula>-0.3</formula>
      <formula>-0.499</formula>
    </cfRule>
    <cfRule type="cellIs" dxfId="8" priority="2" operator="lessThanOrEqual">
      <formula>-0.5</formula>
    </cfRule>
  </conditionalFormatting>
  <dataValidations count="2">
    <dataValidation type="whole" operator="greaterThanOrEqual" allowBlank="1" showInputMessage="1" showErrorMessage="1" errorTitle="売上額" error="0以上の数値のみ入力してくださ" sqref="B8:F11" xr:uid="{865E6EB0-0A55-411E-9CE9-1D05114AB50B}">
      <formula1>0</formula1>
    </dataValidation>
    <dataValidation type="list" allowBlank="1" showInputMessage="1" showErrorMessage="1" sqref="B4" xr:uid="{541444A2-85C0-47E4-A41D-F311AF9C37AE}">
      <formula1>"個人,法人"</formula1>
    </dataValidation>
  </dataValidations>
  <pageMargins left="0.7" right="0.7" top="0.75" bottom="0.75" header="0.3" footer="0.3"/>
  <pageSetup paperSize="9" scale="80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D280C-7862-4A46-B78A-6DE77F801AE1}">
  <sheetPr>
    <tabColor theme="3" tint="0.79998168889431442"/>
  </sheetPr>
  <dimension ref="A1:O51"/>
  <sheetViews>
    <sheetView zoomScaleNormal="100" workbookViewId="0">
      <selection sqref="A1:G1"/>
    </sheetView>
  </sheetViews>
  <sheetFormatPr defaultRowHeight="12" outlineLevelCol="1" x14ac:dyDescent="0.4"/>
  <cols>
    <col min="1" max="1" width="27.125" style="1" customWidth="1"/>
    <col min="2" max="7" width="19" style="1" customWidth="1"/>
    <col min="8" max="8" width="3.75" style="1" customWidth="1"/>
    <col min="9" max="9" width="13.625" style="1" hidden="1" customWidth="1" outlineLevel="1"/>
    <col min="10" max="14" width="14.875" style="1" hidden="1" customWidth="1" outlineLevel="1"/>
    <col min="15" max="15" width="3.875" style="1" customWidth="1" collapsed="1"/>
    <col min="16" max="16384" width="9" style="1"/>
  </cols>
  <sheetData>
    <row r="1" spans="1:10" ht="18" x14ac:dyDescent="0.4">
      <c r="A1" s="55" t="s">
        <v>54</v>
      </c>
      <c r="B1" s="56"/>
      <c r="C1" s="56"/>
      <c r="D1" s="56"/>
      <c r="E1" s="56"/>
      <c r="F1" s="56"/>
      <c r="G1" s="56"/>
    </row>
    <row r="2" spans="1:10" ht="16.5" customHeight="1" x14ac:dyDescent="0.4">
      <c r="A2" s="39" t="s">
        <v>58</v>
      </c>
      <c r="B2" s="37"/>
      <c r="C2" s="37"/>
      <c r="D2" s="37"/>
      <c r="E2" s="37"/>
      <c r="F2" s="37"/>
      <c r="G2" s="37"/>
    </row>
    <row r="3" spans="1:10" ht="77.25" customHeight="1" x14ac:dyDescent="0.4">
      <c r="A3" s="60" t="s">
        <v>59</v>
      </c>
      <c r="B3" s="61"/>
      <c r="C3" s="61"/>
      <c r="D3" s="61"/>
      <c r="E3" s="61"/>
      <c r="F3" s="61"/>
      <c r="G3" s="62"/>
    </row>
    <row r="4" spans="1:10" ht="9" customHeight="1" x14ac:dyDescent="0.4">
      <c r="A4" s="6"/>
      <c r="B4" s="7"/>
    </row>
    <row r="5" spans="1:10" x14ac:dyDescent="0.4">
      <c r="A5" s="14" t="s">
        <v>60</v>
      </c>
    </row>
    <row r="6" spans="1:10" x14ac:dyDescent="0.4">
      <c r="A6" s="36" t="s">
        <v>42</v>
      </c>
      <c r="F6" s="35" t="s">
        <v>40</v>
      </c>
      <c r="G6" s="35"/>
    </row>
    <row r="7" spans="1:10" ht="16.5" customHeight="1" x14ac:dyDescent="0.4">
      <c r="A7" s="2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7"/>
      <c r="I7" s="1" t="s">
        <v>18</v>
      </c>
    </row>
    <row r="8" spans="1:10" ht="23.25" customHeight="1" x14ac:dyDescent="0.4">
      <c r="A8" s="3" t="s">
        <v>6</v>
      </c>
      <c r="B8" s="51"/>
      <c r="C8" s="51"/>
      <c r="D8" s="51"/>
      <c r="E8" s="51"/>
      <c r="F8" s="51"/>
      <c r="G8" s="6"/>
      <c r="I8" s="2" t="s">
        <v>19</v>
      </c>
      <c r="J8" s="5">
        <v>500000</v>
      </c>
    </row>
    <row r="9" spans="1:10" x14ac:dyDescent="0.4">
      <c r="A9" s="44"/>
      <c r="B9" s="45"/>
      <c r="C9" s="45"/>
      <c r="D9" s="45"/>
      <c r="E9" s="45"/>
      <c r="F9" s="45"/>
      <c r="G9" s="6"/>
      <c r="I9" s="2" t="s">
        <v>52</v>
      </c>
      <c r="J9" s="5">
        <v>300000</v>
      </c>
    </row>
    <row r="10" spans="1:10" x14ac:dyDescent="0.4">
      <c r="A10" s="14" t="s">
        <v>61</v>
      </c>
      <c r="B10" s="42"/>
      <c r="C10" s="46"/>
      <c r="D10" s="46"/>
      <c r="E10" s="46"/>
      <c r="F10" s="46"/>
      <c r="G10" s="6"/>
      <c r="I10" s="2"/>
      <c r="J10" s="5"/>
    </row>
    <row r="11" spans="1:10" x14ac:dyDescent="0.4">
      <c r="A11" s="36" t="s">
        <v>51</v>
      </c>
      <c r="B11" s="42"/>
      <c r="C11" s="46"/>
      <c r="D11" s="46"/>
      <c r="E11" s="35" t="s">
        <v>40</v>
      </c>
      <c r="F11" s="46"/>
      <c r="G11" s="6"/>
      <c r="I11" s="6"/>
      <c r="J11" s="43"/>
    </row>
    <row r="12" spans="1:10" ht="16.5" customHeight="1" x14ac:dyDescent="0.4">
      <c r="A12" s="3"/>
      <c r="B12" s="47" t="s">
        <v>46</v>
      </c>
      <c r="C12" s="47" t="s">
        <v>47</v>
      </c>
      <c r="D12" s="47" t="s">
        <v>48</v>
      </c>
      <c r="E12" s="47" t="s">
        <v>49</v>
      </c>
      <c r="F12" s="42"/>
      <c r="G12" s="43"/>
    </row>
    <row r="13" spans="1:10" ht="24" customHeight="1" x14ac:dyDescent="0.4">
      <c r="A13" s="3" t="s">
        <v>50</v>
      </c>
      <c r="B13" s="52"/>
      <c r="C13" s="52"/>
      <c r="D13" s="52"/>
      <c r="E13" s="52"/>
      <c r="F13" s="42"/>
      <c r="G13" s="43"/>
    </row>
    <row r="15" spans="1:10" x14ac:dyDescent="0.4">
      <c r="A15" s="15" t="s">
        <v>36</v>
      </c>
    </row>
    <row r="16" spans="1:10" ht="18.75" x14ac:dyDescent="0.4">
      <c r="A16" s="20"/>
      <c r="B16" s="57" t="s">
        <v>10</v>
      </c>
      <c r="C16" s="58"/>
      <c r="D16" s="58"/>
      <c r="E16" s="58"/>
      <c r="F16" s="59"/>
      <c r="I16" s="1" t="s">
        <v>17</v>
      </c>
    </row>
    <row r="17" spans="1:14" ht="12.75" customHeight="1" x14ac:dyDescent="0.4">
      <c r="A17" s="48" t="s">
        <v>62</v>
      </c>
      <c r="B17" s="25">
        <v>44501</v>
      </c>
      <c r="C17" s="26">
        <v>44531</v>
      </c>
      <c r="D17" s="26">
        <v>44562</v>
      </c>
      <c r="E17" s="26">
        <v>44593</v>
      </c>
      <c r="F17" s="27">
        <v>44621</v>
      </c>
      <c r="I17" s="2"/>
      <c r="J17" s="9">
        <v>44501</v>
      </c>
      <c r="K17" s="9">
        <v>44531</v>
      </c>
      <c r="L17" s="9">
        <v>44562</v>
      </c>
      <c r="M17" s="9">
        <v>44593</v>
      </c>
      <c r="N17" s="9">
        <v>44621</v>
      </c>
    </row>
    <row r="18" spans="1:14" ht="24" customHeight="1" x14ac:dyDescent="0.4">
      <c r="A18" s="3" t="s">
        <v>63</v>
      </c>
      <c r="B18" s="22" t="str">
        <f>IF($B$8&lt;&gt;"",IFERROR(ROUNDDOWN(($B$8-(B13/12))/(B13/12),3),"****"),"****")</f>
        <v>****</v>
      </c>
      <c r="C18" s="22" t="str">
        <f>IF($C$8&lt;&gt;"",IFERROR(ROUNDDOWN(($C$8-(B13/12))/(B13/12),3),"****"),"****")</f>
        <v>****</v>
      </c>
      <c r="D18" s="22" t="str">
        <f>IF($D$8&lt;&gt;"",IFERROR(ROUNDDOWN(($D$8-(C13/12))/(C13/12),3),"****"),"****")</f>
        <v>****</v>
      </c>
      <c r="E18" s="22" t="str">
        <f>IF($E$8&lt;&gt;"",IFERROR(ROUNDDOWN(($E$8-(C13/12))/(C13/12),3),"****"),"****")</f>
        <v>****</v>
      </c>
      <c r="F18" s="22" t="str">
        <f>IF($F$8&lt;&gt;"",IFERROR(ROUNDDOWN(($F$8-(C13/12))/(C13/12),3),"****"),"****")</f>
        <v>****</v>
      </c>
      <c r="I18" s="2" t="s">
        <v>11</v>
      </c>
      <c r="J18" s="13" t="str">
        <f t="shared" ref="J18:N20" si="0">B18</f>
        <v>****</v>
      </c>
      <c r="K18" s="13" t="str">
        <f t="shared" si="0"/>
        <v>****</v>
      </c>
      <c r="L18" s="13" t="str">
        <f t="shared" si="0"/>
        <v>****</v>
      </c>
      <c r="M18" s="13" t="str">
        <f t="shared" si="0"/>
        <v>****</v>
      </c>
      <c r="N18" s="13" t="str">
        <f t="shared" si="0"/>
        <v>****</v>
      </c>
    </row>
    <row r="19" spans="1:14" ht="24" customHeight="1" x14ac:dyDescent="0.4">
      <c r="A19" s="3" t="s">
        <v>64</v>
      </c>
      <c r="B19" s="22" t="str">
        <f>IF($B$8&lt;&gt;"",IFERROR(ROUNDDOWN(($B$8-(C13/12))/(C13/12),3),"****"),"****")</f>
        <v>****</v>
      </c>
      <c r="C19" s="22" t="str">
        <f>IF($C$8&lt;&gt;"",IFERROR(ROUNDDOWN(($C$8-(C13/12))/(C13/12),3),"****"),"****")</f>
        <v>****</v>
      </c>
      <c r="D19" s="22" t="str">
        <f>IF($D$8&lt;&gt;"",IFERROR(ROUNDDOWN(($D$8-(D13/12))/(D13/12),3),"****"),"****")</f>
        <v>****</v>
      </c>
      <c r="E19" s="22" t="str">
        <f>IF($E$8&lt;&gt;"",IFERROR(ROUNDDOWN(($E$8-(D13/12))/(D13/12),3),"****"),"****")</f>
        <v>****</v>
      </c>
      <c r="F19" s="22" t="str">
        <f>IF($F$8&lt;&gt;"",IFERROR(ROUNDDOWN(($F$8-(D13/12))/(D13/12),3),"****"),"****")</f>
        <v>****</v>
      </c>
      <c r="I19" s="2" t="s">
        <v>12</v>
      </c>
      <c r="J19" s="13" t="str">
        <f t="shared" si="0"/>
        <v>****</v>
      </c>
      <c r="K19" s="13" t="str">
        <f t="shared" si="0"/>
        <v>****</v>
      </c>
      <c r="L19" s="13" t="str">
        <f t="shared" si="0"/>
        <v>****</v>
      </c>
      <c r="M19" s="13" t="str">
        <f t="shared" si="0"/>
        <v>****</v>
      </c>
      <c r="N19" s="13" t="str">
        <f t="shared" si="0"/>
        <v>****</v>
      </c>
    </row>
    <row r="20" spans="1:14" ht="24" customHeight="1" x14ac:dyDescent="0.4">
      <c r="A20" s="3" t="s">
        <v>65</v>
      </c>
      <c r="B20" s="22" t="str">
        <f>IF($B$8&lt;&gt;"",IFERROR(ROUNDDOWN(($B$8-(D13/12))/(D13/12),3),"****"),"****")</f>
        <v>****</v>
      </c>
      <c r="C20" s="22" t="str">
        <f>IF($C$8&lt;&gt;"",IFERROR(ROUNDDOWN(($C$8-(D13/12))/(D13/12),3),"****"),"****")</f>
        <v>****</v>
      </c>
      <c r="D20" s="22" t="str">
        <f>IF($D$8&lt;&gt;"",IFERROR(ROUNDDOWN(($D$8-(E13/12))/(E13/12),3),"****"),"****")</f>
        <v>****</v>
      </c>
      <c r="E20" s="22" t="str">
        <f>IF($E$8&lt;&gt;"",IFERROR(ROUNDDOWN(($E$8-(E13/12))/(E13/12),3),"****"),"****")</f>
        <v>****</v>
      </c>
      <c r="F20" s="22" t="str">
        <f>IF($F$8&lt;&gt;"",IFERROR(ROUNDDOWN(($F$8-(E13/12))/(E13/12),3),"****"),"****")</f>
        <v>****</v>
      </c>
      <c r="I20" s="2" t="s">
        <v>13</v>
      </c>
      <c r="J20" s="13" t="str">
        <f t="shared" si="0"/>
        <v>****</v>
      </c>
      <c r="K20" s="13" t="str">
        <f t="shared" si="0"/>
        <v>****</v>
      </c>
      <c r="L20" s="13" t="str">
        <f t="shared" si="0"/>
        <v>****</v>
      </c>
      <c r="M20" s="13" t="str">
        <f t="shared" si="0"/>
        <v>****</v>
      </c>
      <c r="N20" s="13" t="str">
        <f t="shared" si="0"/>
        <v>****</v>
      </c>
    </row>
    <row r="22" spans="1:14" x14ac:dyDescent="0.4">
      <c r="A22" s="15" t="s">
        <v>45</v>
      </c>
      <c r="F22" s="35" t="s">
        <v>40</v>
      </c>
    </row>
    <row r="23" spans="1:14" ht="18.75" x14ac:dyDescent="0.4">
      <c r="A23" s="20"/>
      <c r="B23" s="57" t="s">
        <v>10</v>
      </c>
      <c r="C23" s="58"/>
      <c r="D23" s="58"/>
      <c r="E23" s="58"/>
      <c r="F23" s="59"/>
      <c r="I23" s="1" t="s">
        <v>21</v>
      </c>
    </row>
    <row r="24" spans="1:14" ht="13.5" customHeight="1" x14ac:dyDescent="0.4">
      <c r="A24" s="21"/>
      <c r="B24" s="25">
        <v>44501</v>
      </c>
      <c r="C24" s="26">
        <v>44531</v>
      </c>
      <c r="D24" s="26">
        <v>44562</v>
      </c>
      <c r="E24" s="26">
        <v>44593</v>
      </c>
      <c r="F24" s="27">
        <v>44621</v>
      </c>
      <c r="I24" s="2"/>
      <c r="J24" s="9">
        <v>44501</v>
      </c>
      <c r="K24" s="9">
        <v>44531</v>
      </c>
      <c r="L24" s="9">
        <v>44562</v>
      </c>
      <c r="M24" s="9">
        <v>44593</v>
      </c>
      <c r="N24" s="9">
        <v>44621</v>
      </c>
    </row>
    <row r="25" spans="1:14" ht="24" customHeight="1" x14ac:dyDescent="0.4">
      <c r="A25" s="3" t="s">
        <v>7</v>
      </c>
      <c r="B25" s="5">
        <f t="shared" ref="B25:F27" si="1">IF(AND(J18&lt;=-0.5,J25&gt;=$J$8),$J$8,IF(AND(J18&lt;=-0.3,J18&gt;-0.5,J25&gt;=$J$9),$J$9,J25))</f>
        <v>0</v>
      </c>
      <c r="C25" s="5">
        <f t="shared" si="1"/>
        <v>0</v>
      </c>
      <c r="D25" s="5">
        <f t="shared" si="1"/>
        <v>0</v>
      </c>
      <c r="E25" s="5">
        <f t="shared" si="1"/>
        <v>0</v>
      </c>
      <c r="F25" s="5">
        <f t="shared" si="1"/>
        <v>0</v>
      </c>
      <c r="I25" s="2" t="s">
        <v>11</v>
      </c>
      <c r="J25" s="5">
        <f>IF(AND(J18&lt;=-0.3,ROUNDDOWN($B$13/6,0)+ROUNDDOWN($C$13/4,0)-B8*5&gt;=0),ROUNDDOWN($B$13/6,0)+ROUNDDOWN($C$13/4,0)-B8*5,0)</f>
        <v>0</v>
      </c>
      <c r="K25" s="5">
        <f>IF(AND(K18&lt;=-0.3,ROUNDDOWN($B$13/6,0)+ROUNDDOWN($C$13/4,0)-C8*5&gt;=0),ROUNDDOWN($B$13/6,0)+ROUNDDOWN($C$13/4,0)-C8*5,0)</f>
        <v>0</v>
      </c>
      <c r="L25" s="5">
        <f>IF(AND(L18&lt;=-0.3,ROUNDDOWN($B$13/6,0)+ROUNDDOWN($C$13/4,0)-D8*5&gt;=0),ROUNDDOWN($B$13/6,0)+ROUNDDOWN($C$13/4,0)-D8*5,0)</f>
        <v>0</v>
      </c>
      <c r="M25" s="5">
        <f>IF(AND(M18&lt;=-0.3,ROUNDDOWN($B$13/6,0)+ROUNDDOWN($C$13/4,0)-E8*5&gt;=0),ROUNDDOWN($B$13/6,0)+ROUNDDOWN($C$13/4,0)-E8*5,0)</f>
        <v>0</v>
      </c>
      <c r="N25" s="5">
        <f>IF(AND(N18&lt;=-0.3,ROUNDDOWN($B$13/6,0)+ROUNDDOWN($C$13/4,0)-F8*5&gt;=0),ROUNDDOWN($B$13/6,0)+ROUNDDOWN($C$13/4,0)-F8*5,0)</f>
        <v>0</v>
      </c>
    </row>
    <row r="26" spans="1:14" ht="24" customHeight="1" x14ac:dyDescent="0.4">
      <c r="A26" s="3" t="s">
        <v>8</v>
      </c>
      <c r="B26" s="5">
        <f t="shared" si="1"/>
        <v>0</v>
      </c>
      <c r="C26" s="5">
        <f t="shared" si="1"/>
        <v>0</v>
      </c>
      <c r="D26" s="5">
        <f t="shared" si="1"/>
        <v>0</v>
      </c>
      <c r="E26" s="5">
        <f t="shared" si="1"/>
        <v>0</v>
      </c>
      <c r="F26" s="5">
        <f t="shared" si="1"/>
        <v>0</v>
      </c>
      <c r="I26" s="2" t="s">
        <v>12</v>
      </c>
      <c r="J26" s="5">
        <f>IF(AND(J19&lt;=-0.3,ROUNDDOWN($C$13/6,0)+ROUNDDOWN($D$13/4,0)-B8*5&gt;=0),ROUNDDOWN($C$13/6,0)+ROUNDDOWN($D$13/4,0)-B8*5,0)</f>
        <v>0</v>
      </c>
      <c r="K26" s="5">
        <f>IF(AND(K19&lt;=-0.3,ROUNDDOWN($C$13/6,0)+ROUNDDOWN($D$13/4,0)-C8*5&gt;=0),ROUNDDOWN($C$13/6,0)+ROUNDDOWN($D$13/4,0)-C8*5,0)</f>
        <v>0</v>
      </c>
      <c r="L26" s="5">
        <f>IF(AND(L19&lt;=-0.3,ROUNDDOWN($C$13/6,0)+ROUNDDOWN($D$13/4,0)-D8*5&gt;=0),ROUNDDOWN($C$13/6,0)+ROUNDDOWN($D$13/4,0)-D8*5,0)</f>
        <v>0</v>
      </c>
      <c r="M26" s="5">
        <f>IF(AND(M19&lt;=-0.3,ROUNDDOWN($C$13/6,0)+ROUNDDOWN($D$13/4,0)-E8*5&gt;=0),ROUNDDOWN($C$13/6,0)+ROUNDDOWN($D$13/4,0)-E8*5,0)</f>
        <v>0</v>
      </c>
      <c r="N26" s="5">
        <f>IF(AND(N19&lt;=-0.3,ROUNDDOWN($C$13/6,0)+ROUNDDOWN($D$13/4,0)-F8*5&gt;=0),ROUNDDOWN($C$13/6,0)+ROUNDDOWN($D$13/4,0)-F8*5,0)</f>
        <v>0</v>
      </c>
    </row>
    <row r="27" spans="1:14" ht="24" customHeight="1" x14ac:dyDescent="0.4">
      <c r="A27" s="3" t="s">
        <v>9</v>
      </c>
      <c r="B27" s="5">
        <f t="shared" si="1"/>
        <v>0</v>
      </c>
      <c r="C27" s="5">
        <f t="shared" si="1"/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I27" s="2" t="s">
        <v>13</v>
      </c>
      <c r="J27" s="5">
        <f>IF(AND(J20&lt;=-0.3,ROUNDDOWN($D$13/6,0)+ROUNDDOWN($E$13/4,0)-B8*5&gt;=0),ROUNDDOWN($D$13/6,0)+ROUNDDOWN($E$13/4,0)-B8*5,0)</f>
        <v>0</v>
      </c>
      <c r="K27" s="5">
        <f>IF(AND(K20&lt;=-0.3,ROUNDDOWN($D$13/6,0)+ROUNDDOWN($E$13/4,0)-C8*5&gt;=0),ROUNDDOWN($D$13/6,0)+ROUNDDOWN($E$13/4,0)-C8*5,0)</f>
        <v>0</v>
      </c>
      <c r="L27" s="5">
        <f>IF(AND(L20&lt;=-0.3,ROUNDDOWN($D$13/6,0)+ROUNDDOWN($E$13/4,0)-D8*5&gt;=0),ROUNDDOWN($D$13/6,0)+ROUNDDOWN($E$13/4,0)-D8*5,0)</f>
        <v>0</v>
      </c>
      <c r="M27" s="5">
        <f>IF(AND(M20&lt;=-0.3,ROUNDDOWN($D$13/6,0)+ROUNDDOWN($E$13/4,0)-E8*5&gt;=0),ROUNDDOWN($D$13/6,0)+ROUNDDOWN($E$13/4,0)-E8*5,0)</f>
        <v>0</v>
      </c>
      <c r="N27" s="5">
        <f>IF(AND(N20&lt;=-0.3,ROUNDDOWN($D$13/6,0)+ROUNDDOWN($E$13/4,0)-F8*5&gt;=0),ROUNDDOWN($D$13/6,0)+ROUNDDOWN($E$13/4,0)-F8*5,0)</f>
        <v>0</v>
      </c>
    </row>
    <row r="29" spans="1:14" x14ac:dyDescent="0.4">
      <c r="A29" s="15" t="s">
        <v>41</v>
      </c>
      <c r="G29" s="35" t="s">
        <v>40</v>
      </c>
      <c r="I29" s="1" t="s">
        <v>22</v>
      </c>
    </row>
    <row r="30" spans="1:14" ht="18.75" x14ac:dyDescent="0.4">
      <c r="A30" s="38" t="s">
        <v>25</v>
      </c>
      <c r="B30" s="34" t="s">
        <v>10</v>
      </c>
      <c r="C30" s="34" t="s">
        <v>35</v>
      </c>
      <c r="D30" s="66" t="s">
        <v>39</v>
      </c>
      <c r="E30" s="67"/>
      <c r="F30" s="67"/>
      <c r="G30" s="68"/>
      <c r="I30" s="2" t="s">
        <v>23</v>
      </c>
      <c r="J30" s="2">
        <f>MAX(B25:F27)</f>
        <v>0</v>
      </c>
    </row>
    <row r="31" spans="1:14" ht="18.75" x14ac:dyDescent="0.4">
      <c r="A31" s="23" t="str">
        <f>J32</f>
        <v/>
      </c>
      <c r="B31" s="23" t="str">
        <f>J31</f>
        <v/>
      </c>
      <c r="C31" s="17" t="str">
        <f>IF(J30&gt;0,J30,"")</f>
        <v/>
      </c>
      <c r="D31" s="63" t="str">
        <f>IF(J30&gt;0,CONCATENATE(J33,"円 － (",J34,"円 × 5) 　※50万円（又は30万円）が上限"),"")</f>
        <v/>
      </c>
      <c r="E31" s="64"/>
      <c r="F31" s="64"/>
      <c r="G31" s="65"/>
      <c r="I31" s="2" t="s">
        <v>10</v>
      </c>
      <c r="J31" s="2" t="str">
        <f>IF(J30&lt;&gt;0,VLOOKUP(J30,I37:M51,2,FALSE),"")</f>
        <v/>
      </c>
    </row>
    <row r="32" spans="1:14" ht="18.75" customHeight="1" x14ac:dyDescent="0.4">
      <c r="D32" s="11"/>
      <c r="I32" s="2" t="s">
        <v>25</v>
      </c>
      <c r="J32" s="2" t="str">
        <f>IF(J30&lt;&gt;0,VLOOKUP(J30,I37:M51,3,FALSE),"")</f>
        <v/>
      </c>
    </row>
    <row r="33" spans="1:13" ht="18.75" customHeight="1" x14ac:dyDescent="0.4">
      <c r="A33" s="53" t="s">
        <v>43</v>
      </c>
      <c r="B33" s="54"/>
      <c r="C33" s="54"/>
      <c r="D33" s="54"/>
      <c r="E33" s="54"/>
      <c r="F33" s="54"/>
      <c r="G33" s="54"/>
      <c r="I33" s="2" t="s">
        <v>37</v>
      </c>
      <c r="J33" s="2" t="str">
        <f>IF(J30&lt;&gt;0,VLOOKUP(J30,I37:M51,4,FALSE),"")</f>
        <v/>
      </c>
    </row>
    <row r="34" spans="1:13" ht="18.75" customHeight="1" x14ac:dyDescent="0.4">
      <c r="I34" s="2" t="s">
        <v>38</v>
      </c>
      <c r="J34" s="2" t="str">
        <f>IF(J30&lt;&gt;0,VLOOKUP(J30,I37:M51,5,FALSE),"")</f>
        <v/>
      </c>
    </row>
    <row r="35" spans="1:13" x14ac:dyDescent="0.4">
      <c r="I35" s="1" t="s">
        <v>34</v>
      </c>
    </row>
    <row r="36" spans="1:13" x14ac:dyDescent="0.4">
      <c r="I36" s="4" t="s">
        <v>23</v>
      </c>
      <c r="J36" s="4" t="s">
        <v>10</v>
      </c>
      <c r="K36" s="4" t="s">
        <v>25</v>
      </c>
      <c r="L36" s="28" t="s">
        <v>37</v>
      </c>
      <c r="M36" s="4" t="s">
        <v>38</v>
      </c>
    </row>
    <row r="37" spans="1:13" x14ac:dyDescent="0.4">
      <c r="I37" s="2">
        <f>B25</f>
        <v>0</v>
      </c>
      <c r="J37" s="12" t="s">
        <v>26</v>
      </c>
      <c r="K37" s="2" t="s">
        <v>28</v>
      </c>
      <c r="L37" s="29">
        <f>ROUNDDOWN($B$13/6,0)+ROUNDDOWN($C$13/4,0)</f>
        <v>0</v>
      </c>
      <c r="M37" s="5">
        <f>$B$8</f>
        <v>0</v>
      </c>
    </row>
    <row r="38" spans="1:13" x14ac:dyDescent="0.4">
      <c r="I38" s="2">
        <f>B26</f>
        <v>0</v>
      </c>
      <c r="J38" s="12" t="s">
        <v>26</v>
      </c>
      <c r="K38" s="2" t="s">
        <v>27</v>
      </c>
      <c r="L38" s="29">
        <f>ROUNDDOWN($C$13/6,0)+ROUNDDOWN($D$13/4,0)</f>
        <v>0</v>
      </c>
      <c r="M38" s="5">
        <f t="shared" ref="M38:M39" si="2">$B$8</f>
        <v>0</v>
      </c>
    </row>
    <row r="39" spans="1:13" x14ac:dyDescent="0.4">
      <c r="I39" s="2">
        <f>B27</f>
        <v>0</v>
      </c>
      <c r="J39" s="12" t="s">
        <v>26</v>
      </c>
      <c r="K39" s="2" t="s">
        <v>29</v>
      </c>
      <c r="L39" s="29">
        <f>ROUNDDOWN($D$13/6,0)+ROUNDDOWN($E$13/4,0)</f>
        <v>0</v>
      </c>
      <c r="M39" s="5">
        <f t="shared" si="2"/>
        <v>0</v>
      </c>
    </row>
    <row r="40" spans="1:13" x14ac:dyDescent="0.4">
      <c r="I40" s="30">
        <f>C25</f>
        <v>0</v>
      </c>
      <c r="J40" s="31" t="s">
        <v>30</v>
      </c>
      <c r="K40" s="30" t="s">
        <v>28</v>
      </c>
      <c r="L40" s="32">
        <f>ROUNDDOWN($B$13/6,0)+ROUNDDOWN($C$13/4,0)</f>
        <v>0</v>
      </c>
      <c r="M40" s="33">
        <f>$C$8</f>
        <v>0</v>
      </c>
    </row>
    <row r="41" spans="1:13" x14ac:dyDescent="0.4">
      <c r="I41" s="30">
        <f>C26</f>
        <v>0</v>
      </c>
      <c r="J41" s="31" t="s">
        <v>30</v>
      </c>
      <c r="K41" s="30" t="s">
        <v>27</v>
      </c>
      <c r="L41" s="32">
        <f>ROUNDDOWN($C$13/6,0)+ROUNDDOWN($D$13/4,0)</f>
        <v>0</v>
      </c>
      <c r="M41" s="33">
        <f t="shared" ref="M41:M42" si="3">$C$8</f>
        <v>0</v>
      </c>
    </row>
    <row r="42" spans="1:13" x14ac:dyDescent="0.4">
      <c r="I42" s="30">
        <f>C27</f>
        <v>0</v>
      </c>
      <c r="J42" s="31" t="s">
        <v>30</v>
      </c>
      <c r="K42" s="30" t="s">
        <v>29</v>
      </c>
      <c r="L42" s="32">
        <f>ROUNDDOWN($D$13/6,0)+ROUNDDOWN($E$13/4,0)</f>
        <v>0</v>
      </c>
      <c r="M42" s="33">
        <f t="shared" si="3"/>
        <v>0</v>
      </c>
    </row>
    <row r="43" spans="1:13" x14ac:dyDescent="0.4">
      <c r="I43" s="2">
        <f>D25</f>
        <v>0</v>
      </c>
      <c r="J43" s="12" t="s">
        <v>31</v>
      </c>
      <c r="K43" s="2" t="s">
        <v>28</v>
      </c>
      <c r="L43" s="29">
        <f>ROUNDDOWN($B$13/6,0)+ROUNDDOWN($C$13/4,0)</f>
        <v>0</v>
      </c>
      <c r="M43" s="5">
        <f>$D$8</f>
        <v>0</v>
      </c>
    </row>
    <row r="44" spans="1:13" x14ac:dyDescent="0.4">
      <c r="I44" s="2">
        <f>D26</f>
        <v>0</v>
      </c>
      <c r="J44" s="12" t="s">
        <v>31</v>
      </c>
      <c r="K44" s="2" t="s">
        <v>27</v>
      </c>
      <c r="L44" s="29">
        <f>ROUNDDOWN($C$13/6,0)+ROUNDDOWN($D$13/4,0)</f>
        <v>0</v>
      </c>
      <c r="M44" s="5">
        <f t="shared" ref="M44:M45" si="4">$D$8</f>
        <v>0</v>
      </c>
    </row>
    <row r="45" spans="1:13" x14ac:dyDescent="0.4">
      <c r="I45" s="2">
        <f>D27</f>
        <v>0</v>
      </c>
      <c r="J45" s="12" t="s">
        <v>31</v>
      </c>
      <c r="K45" s="2" t="s">
        <v>29</v>
      </c>
      <c r="L45" s="29">
        <f>ROUNDDOWN($D$13/6,0)+ROUNDDOWN($E$13/4,0)</f>
        <v>0</v>
      </c>
      <c r="M45" s="5">
        <f t="shared" si="4"/>
        <v>0</v>
      </c>
    </row>
    <row r="46" spans="1:13" x14ac:dyDescent="0.4">
      <c r="I46" s="30">
        <f>E25</f>
        <v>0</v>
      </c>
      <c r="J46" s="31" t="s">
        <v>32</v>
      </c>
      <c r="K46" s="30" t="s">
        <v>28</v>
      </c>
      <c r="L46" s="32">
        <f>ROUNDDOWN($B$13/6,0)+ROUNDDOWN($C$13/4,0)</f>
        <v>0</v>
      </c>
      <c r="M46" s="33">
        <f>$E$8</f>
        <v>0</v>
      </c>
    </row>
    <row r="47" spans="1:13" x14ac:dyDescent="0.4">
      <c r="I47" s="30">
        <f>E26</f>
        <v>0</v>
      </c>
      <c r="J47" s="31" t="s">
        <v>32</v>
      </c>
      <c r="K47" s="30" t="s">
        <v>27</v>
      </c>
      <c r="L47" s="32">
        <f>ROUNDDOWN($C$13/6,0)+ROUNDDOWN($D$13/4,0)</f>
        <v>0</v>
      </c>
      <c r="M47" s="33">
        <f t="shared" ref="M47:M48" si="5">$E$8</f>
        <v>0</v>
      </c>
    </row>
    <row r="48" spans="1:13" x14ac:dyDescent="0.4">
      <c r="I48" s="30">
        <f>E27</f>
        <v>0</v>
      </c>
      <c r="J48" s="31" t="s">
        <v>32</v>
      </c>
      <c r="K48" s="30" t="s">
        <v>29</v>
      </c>
      <c r="L48" s="32">
        <f>ROUNDDOWN($D$13/6,0)+ROUNDDOWN($E$13/4,0)</f>
        <v>0</v>
      </c>
      <c r="M48" s="33">
        <f t="shared" si="5"/>
        <v>0</v>
      </c>
    </row>
    <row r="49" spans="9:13" x14ac:dyDescent="0.4">
      <c r="I49" s="2">
        <f>F25</f>
        <v>0</v>
      </c>
      <c r="J49" s="12" t="s">
        <v>33</v>
      </c>
      <c r="K49" s="2" t="s">
        <v>28</v>
      </c>
      <c r="L49" s="29">
        <f>ROUNDDOWN($B$13/6,0)+ROUNDDOWN($C$13/4,0)</f>
        <v>0</v>
      </c>
      <c r="M49" s="5">
        <f>$F$8</f>
        <v>0</v>
      </c>
    </row>
    <row r="50" spans="9:13" x14ac:dyDescent="0.4">
      <c r="I50" s="2">
        <f>F26</f>
        <v>0</v>
      </c>
      <c r="J50" s="12" t="s">
        <v>33</v>
      </c>
      <c r="K50" s="2" t="s">
        <v>27</v>
      </c>
      <c r="L50" s="29">
        <f>ROUNDDOWN($C$13/6,0)+ROUNDDOWN($D$13/4,0)</f>
        <v>0</v>
      </c>
      <c r="M50" s="5">
        <f t="shared" ref="M50:M51" si="6">$F$8</f>
        <v>0</v>
      </c>
    </row>
    <row r="51" spans="9:13" x14ac:dyDescent="0.4">
      <c r="I51" s="2">
        <f>F27</f>
        <v>0</v>
      </c>
      <c r="J51" s="12" t="s">
        <v>33</v>
      </c>
      <c r="K51" s="2" t="s">
        <v>29</v>
      </c>
      <c r="L51" s="29">
        <f>ROUNDDOWN($D$13/6,0)+ROUNDDOWN($E$13/4,0)</f>
        <v>0</v>
      </c>
      <c r="M51" s="5">
        <f t="shared" si="6"/>
        <v>0</v>
      </c>
    </row>
  </sheetData>
  <sheetProtection algorithmName="SHA-512" hashValue="cFrW9XkOKb3gNgyPEQtsInPf1bzE8V2t60VrDqv3Or9z7janynlwctksJXj/J9AFvII07WD4OQq9i/QeZ4zyhg==" saltValue="PA2GTRXUZ99ektpfjls/4Q==" spinCount="100000" sheet="1" objects="1" scenarios="1"/>
  <mergeCells count="7">
    <mergeCell ref="A33:G33"/>
    <mergeCell ref="A1:G1"/>
    <mergeCell ref="A3:G3"/>
    <mergeCell ref="B16:F16"/>
    <mergeCell ref="B23:F23"/>
    <mergeCell ref="D30:G30"/>
    <mergeCell ref="D31:G31"/>
  </mergeCells>
  <phoneticPr fontId="2"/>
  <conditionalFormatting sqref="B18:F20">
    <cfRule type="cellIs" dxfId="7" priority="1" operator="between">
      <formula>-0.3</formula>
      <formula>-0.499</formula>
    </cfRule>
    <cfRule type="cellIs" dxfId="6" priority="2" operator="lessThanOrEqual">
      <formula>-0.5</formula>
    </cfRule>
  </conditionalFormatting>
  <dataValidations count="2">
    <dataValidation type="list" allowBlank="1" showInputMessage="1" showErrorMessage="1" sqref="B4" xr:uid="{99A32756-7020-43AD-9023-24B1E37B4958}">
      <formula1>"個人,法人"</formula1>
    </dataValidation>
    <dataValidation type="whole" operator="greaterThanOrEqual" allowBlank="1" showInputMessage="1" showErrorMessage="1" errorTitle="売上額" error="0以上の数値のみ入力してくださ" sqref="B8:F8 B13:F13" xr:uid="{06051101-B46B-4617-986A-717D936EFD16}">
      <formula1>0</formula1>
    </dataValidation>
  </dataValidations>
  <pageMargins left="0.7" right="0.7" top="0.75" bottom="0.75" header="0.3" footer="0.3"/>
  <pageSetup paperSize="9" scale="80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5C93-6424-4049-B4BA-B20D8C0530EE}">
  <sheetPr>
    <tabColor rgb="FFFFCCFF"/>
  </sheetPr>
  <dimension ref="A1:O49"/>
  <sheetViews>
    <sheetView zoomScaleNormal="100" workbookViewId="0">
      <selection activeCell="E6" sqref="E6"/>
    </sheetView>
  </sheetViews>
  <sheetFormatPr defaultRowHeight="12" outlineLevelCol="1" x14ac:dyDescent="0.4"/>
  <cols>
    <col min="1" max="1" width="27.125" style="1" customWidth="1"/>
    <col min="2" max="7" width="19" style="1" customWidth="1"/>
    <col min="8" max="8" width="3.75" style="1" customWidth="1"/>
    <col min="9" max="9" width="13.625" style="1" hidden="1" customWidth="1" outlineLevel="1"/>
    <col min="10" max="14" width="14.875" style="1" hidden="1" customWidth="1" outlineLevel="1"/>
    <col min="15" max="15" width="3.875" style="1" customWidth="1" collapsed="1"/>
    <col min="16" max="16384" width="9" style="1"/>
  </cols>
  <sheetData>
    <row r="1" spans="1:14" ht="18" x14ac:dyDescent="0.4">
      <c r="A1" s="55" t="s">
        <v>66</v>
      </c>
      <c r="B1" s="56"/>
      <c r="C1" s="56"/>
      <c r="D1" s="56"/>
      <c r="E1" s="56"/>
      <c r="F1" s="56"/>
      <c r="G1" s="56"/>
    </row>
    <row r="2" spans="1:14" ht="16.5" customHeight="1" x14ac:dyDescent="0.4">
      <c r="A2" s="39" t="s">
        <v>67</v>
      </c>
      <c r="B2" s="40"/>
      <c r="C2" s="40"/>
      <c r="D2" s="40"/>
      <c r="E2" s="40"/>
      <c r="F2" s="40"/>
      <c r="G2" s="40"/>
    </row>
    <row r="3" spans="1:14" ht="77.25" customHeight="1" x14ac:dyDescent="0.4">
      <c r="A3" s="60" t="s">
        <v>56</v>
      </c>
      <c r="B3" s="61"/>
      <c r="C3" s="61"/>
      <c r="D3" s="61"/>
      <c r="E3" s="61"/>
      <c r="F3" s="61"/>
      <c r="G3" s="62"/>
    </row>
    <row r="4" spans="1:14" ht="9" customHeight="1" x14ac:dyDescent="0.4">
      <c r="A4" s="6"/>
      <c r="B4" s="7"/>
    </row>
    <row r="5" spans="1:14" x14ac:dyDescent="0.4">
      <c r="A5" s="14" t="s">
        <v>57</v>
      </c>
    </row>
    <row r="6" spans="1:14" x14ac:dyDescent="0.4">
      <c r="A6" s="36" t="s">
        <v>42</v>
      </c>
      <c r="G6" s="35" t="s">
        <v>40</v>
      </c>
    </row>
    <row r="7" spans="1:14" ht="16.5" customHeight="1" x14ac:dyDescent="0.4">
      <c r="A7" s="2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I7" s="1" t="s">
        <v>18</v>
      </c>
    </row>
    <row r="8" spans="1:14" ht="24.75" thickBot="1" x14ac:dyDescent="0.45">
      <c r="A8" s="18" t="s">
        <v>6</v>
      </c>
      <c r="B8" s="49"/>
      <c r="C8" s="49"/>
      <c r="D8" s="49"/>
      <c r="E8" s="49"/>
      <c r="F8" s="49"/>
      <c r="G8" s="19"/>
      <c r="I8" s="2" t="s">
        <v>19</v>
      </c>
      <c r="J8" s="5">
        <v>1000000</v>
      </c>
    </row>
    <row r="9" spans="1:14" ht="24.75" thickTop="1" x14ac:dyDescent="0.4">
      <c r="A9" s="16" t="s">
        <v>7</v>
      </c>
      <c r="B9" s="50"/>
      <c r="C9" s="50"/>
      <c r="D9" s="50"/>
      <c r="E9" s="50"/>
      <c r="F9" s="50"/>
      <c r="G9" s="17">
        <f>SUM(B9:F9)</f>
        <v>0</v>
      </c>
      <c r="I9" s="3" t="s">
        <v>20</v>
      </c>
      <c r="J9" s="5">
        <v>600000</v>
      </c>
    </row>
    <row r="10" spans="1:14" ht="24" x14ac:dyDescent="0.4">
      <c r="A10" s="3" t="s">
        <v>8</v>
      </c>
      <c r="B10" s="50"/>
      <c r="C10" s="50"/>
      <c r="D10" s="50"/>
      <c r="E10" s="50"/>
      <c r="F10" s="50"/>
      <c r="G10" s="5">
        <f>SUM(B10:F10)</f>
        <v>0</v>
      </c>
    </row>
    <row r="11" spans="1:14" ht="24" x14ac:dyDescent="0.4">
      <c r="A11" s="3" t="s">
        <v>9</v>
      </c>
      <c r="B11" s="50"/>
      <c r="C11" s="50"/>
      <c r="D11" s="50"/>
      <c r="E11" s="50"/>
      <c r="F11" s="50"/>
      <c r="G11" s="5">
        <f>SUM(B11:F11)</f>
        <v>0</v>
      </c>
    </row>
    <row r="13" spans="1:14" x14ac:dyDescent="0.4">
      <c r="A13" s="15" t="s">
        <v>36</v>
      </c>
    </row>
    <row r="14" spans="1:14" ht="18.75" x14ac:dyDescent="0.4">
      <c r="A14" s="20"/>
      <c r="B14" s="57" t="s">
        <v>10</v>
      </c>
      <c r="C14" s="58"/>
      <c r="D14" s="58"/>
      <c r="E14" s="58"/>
      <c r="F14" s="59"/>
      <c r="I14" s="1" t="s">
        <v>17</v>
      </c>
    </row>
    <row r="15" spans="1:14" ht="12.75" customHeight="1" x14ac:dyDescent="0.4">
      <c r="A15" s="21"/>
      <c r="B15" s="25">
        <v>44501</v>
      </c>
      <c r="C15" s="26">
        <v>44531</v>
      </c>
      <c r="D15" s="26">
        <v>44562</v>
      </c>
      <c r="E15" s="26">
        <v>44593</v>
      </c>
      <c r="F15" s="27">
        <v>44621</v>
      </c>
      <c r="I15" s="2"/>
      <c r="J15" s="9">
        <v>44501</v>
      </c>
      <c r="K15" s="9">
        <v>44531</v>
      </c>
      <c r="L15" s="9">
        <v>44562</v>
      </c>
      <c r="M15" s="9">
        <v>44593</v>
      </c>
      <c r="N15" s="9">
        <v>44621</v>
      </c>
    </row>
    <row r="16" spans="1:14" ht="24" customHeight="1" x14ac:dyDescent="0.4">
      <c r="A16" s="3" t="s">
        <v>14</v>
      </c>
      <c r="B16" s="22" t="str">
        <f>IF($B$8&lt;&gt;"",IFERROR(ROUNDDOWN(($B$8-B9)/B9,3),"****"),"****")</f>
        <v>****</v>
      </c>
      <c r="C16" s="22" t="str">
        <f>IF($C$8&lt;&gt;"",IFERROR(ROUNDDOWN(($C$8-C9)/C9,3),"****"),"****")</f>
        <v>****</v>
      </c>
      <c r="D16" s="22" t="str">
        <f>IF($D$8&lt;&gt;"",IFERROR(ROUNDDOWN(($D$8-D9)/D9,3),"****"),"****")</f>
        <v>****</v>
      </c>
      <c r="E16" s="22" t="str">
        <f>IF($E$8&lt;&gt;"",IFERROR(ROUNDDOWN(($E$8-E9)/E9,3),"****"),"****")</f>
        <v>****</v>
      </c>
      <c r="F16" s="22" t="str">
        <f>IF($F$8&lt;&gt;"",IFERROR(ROUNDDOWN(($F$8-F9)/F9,3),"****"),"****")</f>
        <v>****</v>
      </c>
      <c r="I16" s="2" t="s">
        <v>11</v>
      </c>
      <c r="J16" s="13" t="str">
        <f t="shared" ref="J16:N18" si="0">B16</f>
        <v>****</v>
      </c>
      <c r="K16" s="13" t="str">
        <f t="shared" si="0"/>
        <v>****</v>
      </c>
      <c r="L16" s="13" t="str">
        <f t="shared" si="0"/>
        <v>****</v>
      </c>
      <c r="M16" s="13" t="str">
        <f t="shared" si="0"/>
        <v>****</v>
      </c>
      <c r="N16" s="13" t="str">
        <f t="shared" si="0"/>
        <v>****</v>
      </c>
    </row>
    <row r="17" spans="1:14" ht="24" customHeight="1" x14ac:dyDescent="0.4">
      <c r="A17" s="3" t="s">
        <v>15</v>
      </c>
      <c r="B17" s="8" t="str">
        <f>IF($B$8&lt;&gt;"",IFERROR(ROUNDDOWN(($B$8-B10)/B10,3),"****"),"****")</f>
        <v>****</v>
      </c>
      <c r="C17" s="8" t="str">
        <f>IF($C$8&lt;&gt;"",IFERROR(ROUNDDOWN(($C$8-C10)/C10,3),"****"),"****")</f>
        <v>****</v>
      </c>
      <c r="D17" s="8" t="str">
        <f t="shared" ref="D17:D18" si="1">IF($D$8&lt;&gt;"",IFERROR(ROUNDDOWN(($D$8-D10)/D10,3),"****"),"****")</f>
        <v>****</v>
      </c>
      <c r="E17" s="8" t="str">
        <f t="shared" ref="E17:E18" si="2">IF($E$8&lt;&gt;"",IFERROR(ROUNDDOWN(($E$8-E10)/E10,3),"****"),"****")</f>
        <v>****</v>
      </c>
      <c r="F17" s="8" t="str">
        <f t="shared" ref="F17:F18" si="3">IF($F$8&lt;&gt;"",IFERROR(ROUNDDOWN(($F$8-F10)/F10,3),"****"),"****")</f>
        <v>****</v>
      </c>
      <c r="I17" s="2" t="s">
        <v>12</v>
      </c>
      <c r="J17" s="13" t="str">
        <f t="shared" si="0"/>
        <v>****</v>
      </c>
      <c r="K17" s="13" t="str">
        <f t="shared" si="0"/>
        <v>****</v>
      </c>
      <c r="L17" s="13" t="str">
        <f t="shared" si="0"/>
        <v>****</v>
      </c>
      <c r="M17" s="13" t="str">
        <f t="shared" si="0"/>
        <v>****</v>
      </c>
      <c r="N17" s="13" t="str">
        <f t="shared" si="0"/>
        <v>****</v>
      </c>
    </row>
    <row r="18" spans="1:14" ht="24" customHeight="1" x14ac:dyDescent="0.4">
      <c r="A18" s="3" t="s">
        <v>16</v>
      </c>
      <c r="B18" s="8" t="str">
        <f>IF($B$8&lt;&gt;"",IFERROR(ROUNDDOWN(($B$8-B11)/B11,3),"****"),"****")</f>
        <v>****</v>
      </c>
      <c r="C18" s="8" t="str">
        <f>IF($C$8&lt;&gt;"",IFERROR(ROUNDDOWN(($C$8-C11)/C11,3),"****"),"****")</f>
        <v>****</v>
      </c>
      <c r="D18" s="8" t="str">
        <f t="shared" si="1"/>
        <v>****</v>
      </c>
      <c r="E18" s="8" t="str">
        <f t="shared" si="2"/>
        <v>****</v>
      </c>
      <c r="F18" s="8" t="str">
        <f t="shared" si="3"/>
        <v>****</v>
      </c>
      <c r="I18" s="2" t="s">
        <v>13</v>
      </c>
      <c r="J18" s="13" t="str">
        <f t="shared" si="0"/>
        <v>****</v>
      </c>
      <c r="K18" s="13" t="str">
        <f t="shared" si="0"/>
        <v>****</v>
      </c>
      <c r="L18" s="13" t="str">
        <f t="shared" si="0"/>
        <v>****</v>
      </c>
      <c r="M18" s="13" t="str">
        <f t="shared" si="0"/>
        <v>****</v>
      </c>
      <c r="N18" s="13" t="str">
        <f t="shared" si="0"/>
        <v>****</v>
      </c>
    </row>
    <row r="20" spans="1:14" x14ac:dyDescent="0.4">
      <c r="A20" s="15" t="s">
        <v>45</v>
      </c>
      <c r="F20" s="35" t="s">
        <v>40</v>
      </c>
    </row>
    <row r="21" spans="1:14" ht="18.75" x14ac:dyDescent="0.4">
      <c r="A21" s="20"/>
      <c r="B21" s="57" t="s">
        <v>10</v>
      </c>
      <c r="C21" s="58"/>
      <c r="D21" s="58"/>
      <c r="E21" s="58"/>
      <c r="F21" s="59"/>
      <c r="I21" s="1" t="s">
        <v>21</v>
      </c>
    </row>
    <row r="22" spans="1:14" ht="13.5" customHeight="1" x14ac:dyDescent="0.4">
      <c r="A22" s="21"/>
      <c r="B22" s="25">
        <v>44501</v>
      </c>
      <c r="C22" s="26">
        <v>44531</v>
      </c>
      <c r="D22" s="26">
        <v>44562</v>
      </c>
      <c r="E22" s="26">
        <v>44593</v>
      </c>
      <c r="F22" s="27">
        <v>44621</v>
      </c>
      <c r="I22" s="2"/>
      <c r="J22" s="9">
        <v>44501</v>
      </c>
      <c r="K22" s="9">
        <v>44531</v>
      </c>
      <c r="L22" s="9">
        <v>44562</v>
      </c>
      <c r="M22" s="9">
        <v>44593</v>
      </c>
      <c r="N22" s="9">
        <v>44621</v>
      </c>
    </row>
    <row r="23" spans="1:14" ht="24" customHeight="1" x14ac:dyDescent="0.4">
      <c r="A23" s="3" t="s">
        <v>7</v>
      </c>
      <c r="B23" s="5">
        <f>IF(AND(J16&lt;=-0.5,J23&gt;=$J$8),$J$8,IF(AND(J16&lt;=-0.3,J16&gt;-0.5,J23&gt;=$J$9),$J$9,J23))</f>
        <v>0</v>
      </c>
      <c r="C23" s="5">
        <f t="shared" ref="B23:F25" si="4">IF(AND(K16&lt;=-0.5,K23&gt;=$J$8),$J$8,IF(AND(K16&lt;=-0.3,K16&gt;-0.5,K23&gt;=$J$9),$J$9,K23))</f>
        <v>0</v>
      </c>
      <c r="D23" s="5">
        <f t="shared" si="4"/>
        <v>0</v>
      </c>
      <c r="E23" s="5">
        <f t="shared" si="4"/>
        <v>0</v>
      </c>
      <c r="F23" s="5">
        <f t="shared" si="4"/>
        <v>0</v>
      </c>
      <c r="I23" s="2" t="s">
        <v>11</v>
      </c>
      <c r="J23" s="5">
        <f>IF(AND(J16&lt;=-0.3,$G$9-B8*5&gt;=0),$G$9-B8*5,0)</f>
        <v>0</v>
      </c>
      <c r="K23" s="5">
        <f t="shared" ref="K23:N23" si="5">IF(AND(K16&lt;=-0.3,$G$9-C8*5&gt;=0),$G$9-C8*5,0)</f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</row>
    <row r="24" spans="1:14" ht="24" customHeight="1" x14ac:dyDescent="0.4">
      <c r="A24" s="3" t="s">
        <v>8</v>
      </c>
      <c r="B24" s="5">
        <f t="shared" si="4"/>
        <v>0</v>
      </c>
      <c r="C24" s="5">
        <f t="shared" si="4"/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I24" s="2" t="s">
        <v>12</v>
      </c>
      <c r="J24" s="5">
        <f>IF(AND(J17&lt;=-0.3,$G$10-B8*5&gt;=0),$G$10-B8*5,0)</f>
        <v>0</v>
      </c>
      <c r="K24" s="5">
        <f>IF(AND(K17&lt;=-0.3,$G$10-C8*5&gt;=0),$G$10-C8*5,0)</f>
        <v>0</v>
      </c>
      <c r="L24" s="5">
        <f t="shared" ref="L24:N24" si="6">IF(AND(L17&lt;=-0.3,$G$10-D8*5&gt;=0),$G$10-D8*5,0)</f>
        <v>0</v>
      </c>
      <c r="M24" s="5">
        <f t="shared" si="6"/>
        <v>0</v>
      </c>
      <c r="N24" s="5">
        <f t="shared" si="6"/>
        <v>0</v>
      </c>
    </row>
    <row r="25" spans="1:14" ht="24" customHeight="1" x14ac:dyDescent="0.4">
      <c r="A25" s="3" t="s">
        <v>9</v>
      </c>
      <c r="B25" s="5">
        <f t="shared" si="4"/>
        <v>0</v>
      </c>
      <c r="C25" s="5">
        <f t="shared" si="4"/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I25" s="2" t="s">
        <v>13</v>
      </c>
      <c r="J25" s="5">
        <f>IF(AND(J18&lt;=-0.3,$G$11-B8*5&gt;=0),$G$11-B8*5,0)</f>
        <v>0</v>
      </c>
      <c r="K25" s="5">
        <f t="shared" ref="K25:N25" si="7">IF(AND(K18&lt;=-0.3,$G$11-C8*5&gt;=0),$G$11-C8*5,0)</f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</row>
    <row r="27" spans="1:14" x14ac:dyDescent="0.4">
      <c r="A27" s="15" t="s">
        <v>41</v>
      </c>
      <c r="G27" s="35" t="s">
        <v>40</v>
      </c>
      <c r="I27" s="1" t="s">
        <v>22</v>
      </c>
    </row>
    <row r="28" spans="1:14" ht="18.75" x14ac:dyDescent="0.4">
      <c r="A28" s="41" t="s">
        <v>25</v>
      </c>
      <c r="B28" s="34" t="s">
        <v>10</v>
      </c>
      <c r="C28" s="34" t="s">
        <v>35</v>
      </c>
      <c r="D28" s="66" t="s">
        <v>39</v>
      </c>
      <c r="E28" s="67"/>
      <c r="F28" s="67"/>
      <c r="G28" s="68"/>
      <c r="I28" s="2" t="s">
        <v>23</v>
      </c>
      <c r="J28" s="2">
        <f>MAX(B23:F25)</f>
        <v>0</v>
      </c>
    </row>
    <row r="29" spans="1:14" ht="18.75" x14ac:dyDescent="0.4">
      <c r="A29" s="23" t="str">
        <f>J30</f>
        <v/>
      </c>
      <c r="B29" s="23" t="str">
        <f>J29</f>
        <v/>
      </c>
      <c r="C29" s="17" t="str">
        <f>IF(J28&gt;0,J28,"")</f>
        <v/>
      </c>
      <c r="D29" s="63" t="str">
        <f>IF(J28&gt;0,CONCATENATE(J31,"円 － (",J32,"円 × 5) 　※100万円（又は60万円）が上限"),"")</f>
        <v/>
      </c>
      <c r="E29" s="64"/>
      <c r="F29" s="64"/>
      <c r="G29" s="65"/>
      <c r="I29" s="2" t="s">
        <v>10</v>
      </c>
      <c r="J29" s="2" t="str">
        <f>IF(J28&lt;&gt;0,VLOOKUP(J28,I35:M49,2,FALSE),"")</f>
        <v/>
      </c>
    </row>
    <row r="30" spans="1:14" ht="18.75" customHeight="1" x14ac:dyDescent="0.4">
      <c r="D30" s="11"/>
      <c r="I30" s="2" t="s">
        <v>25</v>
      </c>
      <c r="J30" s="2" t="str">
        <f>IF(J28&lt;&gt;0,VLOOKUP(J28,I35:M49,3,FALSE),"")</f>
        <v/>
      </c>
    </row>
    <row r="31" spans="1:14" ht="18.75" customHeight="1" x14ac:dyDescent="0.4">
      <c r="A31" s="53" t="s">
        <v>43</v>
      </c>
      <c r="B31" s="54"/>
      <c r="C31" s="54"/>
      <c r="D31" s="54"/>
      <c r="E31" s="54"/>
      <c r="F31" s="54"/>
      <c r="G31" s="54"/>
      <c r="I31" s="2" t="s">
        <v>37</v>
      </c>
      <c r="J31" s="2" t="str">
        <f>IF(J28&lt;&gt;0,VLOOKUP(J28,I35:M49,4,FALSE),"")</f>
        <v/>
      </c>
    </row>
    <row r="32" spans="1:14" ht="18.75" customHeight="1" x14ac:dyDescent="0.4">
      <c r="I32" s="2" t="s">
        <v>38</v>
      </c>
      <c r="J32" s="2" t="str">
        <f>IF(J28&lt;&gt;0,VLOOKUP(J28,I35:M49,5,FALSE),"")</f>
        <v/>
      </c>
    </row>
    <row r="33" spans="9:13" x14ac:dyDescent="0.4">
      <c r="I33" s="1" t="s">
        <v>34</v>
      </c>
    </row>
    <row r="34" spans="9:13" x14ac:dyDescent="0.4">
      <c r="I34" s="4" t="s">
        <v>23</v>
      </c>
      <c r="J34" s="4" t="s">
        <v>10</v>
      </c>
      <c r="K34" s="4" t="s">
        <v>25</v>
      </c>
      <c r="L34" s="28" t="s">
        <v>37</v>
      </c>
      <c r="M34" s="4" t="s">
        <v>38</v>
      </c>
    </row>
    <row r="35" spans="9:13" x14ac:dyDescent="0.4">
      <c r="I35" s="2">
        <f>B23</f>
        <v>0</v>
      </c>
      <c r="J35" s="12" t="s">
        <v>26</v>
      </c>
      <c r="K35" s="2" t="s">
        <v>28</v>
      </c>
      <c r="L35" s="29">
        <f>$G$9</f>
        <v>0</v>
      </c>
      <c r="M35" s="5">
        <f>$B$8</f>
        <v>0</v>
      </c>
    </row>
    <row r="36" spans="9:13" x14ac:dyDescent="0.4">
      <c r="I36" s="2">
        <f>B24</f>
        <v>0</v>
      </c>
      <c r="J36" s="12" t="s">
        <v>26</v>
      </c>
      <c r="K36" s="2" t="s">
        <v>27</v>
      </c>
      <c r="L36" s="29">
        <f>$G$10</f>
        <v>0</v>
      </c>
      <c r="M36" s="5">
        <f t="shared" ref="M36:M37" si="8">$B$8</f>
        <v>0</v>
      </c>
    </row>
    <row r="37" spans="9:13" x14ac:dyDescent="0.4">
      <c r="I37" s="2">
        <f>B25</f>
        <v>0</v>
      </c>
      <c r="J37" s="12" t="s">
        <v>26</v>
      </c>
      <c r="K37" s="2" t="s">
        <v>29</v>
      </c>
      <c r="L37" s="29">
        <f>$G$11</f>
        <v>0</v>
      </c>
      <c r="M37" s="5">
        <f t="shared" si="8"/>
        <v>0</v>
      </c>
    </row>
    <row r="38" spans="9:13" x14ac:dyDescent="0.4">
      <c r="I38" s="30">
        <f>C23</f>
        <v>0</v>
      </c>
      <c r="J38" s="31" t="s">
        <v>30</v>
      </c>
      <c r="K38" s="30" t="s">
        <v>28</v>
      </c>
      <c r="L38" s="32">
        <f>$G$9</f>
        <v>0</v>
      </c>
      <c r="M38" s="33">
        <f>$C$8</f>
        <v>0</v>
      </c>
    </row>
    <row r="39" spans="9:13" x14ac:dyDescent="0.4">
      <c r="I39" s="30">
        <f>C24</f>
        <v>0</v>
      </c>
      <c r="J39" s="31" t="s">
        <v>30</v>
      </c>
      <c r="K39" s="30" t="s">
        <v>27</v>
      </c>
      <c r="L39" s="32">
        <f>$G$10</f>
        <v>0</v>
      </c>
      <c r="M39" s="33">
        <f t="shared" ref="M39:M40" si="9">$C$8</f>
        <v>0</v>
      </c>
    </row>
    <row r="40" spans="9:13" x14ac:dyDescent="0.4">
      <c r="I40" s="30">
        <f>C25</f>
        <v>0</v>
      </c>
      <c r="J40" s="31" t="s">
        <v>30</v>
      </c>
      <c r="K40" s="30" t="s">
        <v>29</v>
      </c>
      <c r="L40" s="32">
        <f>$G$11</f>
        <v>0</v>
      </c>
      <c r="M40" s="33">
        <f t="shared" si="9"/>
        <v>0</v>
      </c>
    </row>
    <row r="41" spans="9:13" x14ac:dyDescent="0.4">
      <c r="I41" s="2">
        <f>D23</f>
        <v>0</v>
      </c>
      <c r="J41" s="12" t="s">
        <v>31</v>
      </c>
      <c r="K41" s="2" t="s">
        <v>28</v>
      </c>
      <c r="L41" s="29">
        <f>$G$9</f>
        <v>0</v>
      </c>
      <c r="M41" s="5">
        <f>$D$8</f>
        <v>0</v>
      </c>
    </row>
    <row r="42" spans="9:13" x14ac:dyDescent="0.4">
      <c r="I42" s="2">
        <f>D24</f>
        <v>0</v>
      </c>
      <c r="J42" s="12" t="s">
        <v>31</v>
      </c>
      <c r="K42" s="2" t="s">
        <v>27</v>
      </c>
      <c r="L42" s="29">
        <f>$G$10</f>
        <v>0</v>
      </c>
      <c r="M42" s="5">
        <f t="shared" ref="M42:M43" si="10">$D$8</f>
        <v>0</v>
      </c>
    </row>
    <row r="43" spans="9:13" x14ac:dyDescent="0.4">
      <c r="I43" s="2">
        <f>D25</f>
        <v>0</v>
      </c>
      <c r="J43" s="12" t="s">
        <v>31</v>
      </c>
      <c r="K43" s="2" t="s">
        <v>29</v>
      </c>
      <c r="L43" s="29">
        <f>$G$11</f>
        <v>0</v>
      </c>
      <c r="M43" s="5">
        <f t="shared" si="10"/>
        <v>0</v>
      </c>
    </row>
    <row r="44" spans="9:13" x14ac:dyDescent="0.4">
      <c r="I44" s="30">
        <f>E23</f>
        <v>0</v>
      </c>
      <c r="J44" s="31" t="s">
        <v>32</v>
      </c>
      <c r="K44" s="30" t="s">
        <v>28</v>
      </c>
      <c r="L44" s="32">
        <f>$G$9</f>
        <v>0</v>
      </c>
      <c r="M44" s="33">
        <f>$E$8</f>
        <v>0</v>
      </c>
    </row>
    <row r="45" spans="9:13" x14ac:dyDescent="0.4">
      <c r="I45" s="30">
        <f>E24</f>
        <v>0</v>
      </c>
      <c r="J45" s="31" t="s">
        <v>32</v>
      </c>
      <c r="K45" s="30" t="s">
        <v>27</v>
      </c>
      <c r="L45" s="32">
        <f>$G$10</f>
        <v>0</v>
      </c>
      <c r="M45" s="33">
        <f t="shared" ref="M45:M46" si="11">$E$8</f>
        <v>0</v>
      </c>
    </row>
    <row r="46" spans="9:13" x14ac:dyDescent="0.4">
      <c r="I46" s="30">
        <f>E25</f>
        <v>0</v>
      </c>
      <c r="J46" s="31" t="s">
        <v>32</v>
      </c>
      <c r="K46" s="30" t="s">
        <v>29</v>
      </c>
      <c r="L46" s="32">
        <f>$G$11</f>
        <v>0</v>
      </c>
      <c r="M46" s="33">
        <f t="shared" si="11"/>
        <v>0</v>
      </c>
    </row>
    <row r="47" spans="9:13" x14ac:dyDescent="0.4">
      <c r="I47" s="2">
        <f>F23</f>
        <v>0</v>
      </c>
      <c r="J47" s="12" t="s">
        <v>33</v>
      </c>
      <c r="K47" s="2" t="s">
        <v>28</v>
      </c>
      <c r="L47" s="29">
        <f>$G$9</f>
        <v>0</v>
      </c>
      <c r="M47" s="5">
        <f>$F$8</f>
        <v>0</v>
      </c>
    </row>
    <row r="48" spans="9:13" x14ac:dyDescent="0.4">
      <c r="I48" s="2">
        <f>F24</f>
        <v>0</v>
      </c>
      <c r="J48" s="12" t="s">
        <v>33</v>
      </c>
      <c r="K48" s="2" t="s">
        <v>27</v>
      </c>
      <c r="L48" s="29">
        <f>$G$10</f>
        <v>0</v>
      </c>
      <c r="M48" s="5">
        <f t="shared" ref="M48:M49" si="12">$F$8</f>
        <v>0</v>
      </c>
    </row>
    <row r="49" spans="9:13" x14ac:dyDescent="0.4">
      <c r="I49" s="2">
        <f>F25</f>
        <v>0</v>
      </c>
      <c r="J49" s="12" t="s">
        <v>33</v>
      </c>
      <c r="K49" s="2" t="s">
        <v>29</v>
      </c>
      <c r="L49" s="29">
        <f>$G$11</f>
        <v>0</v>
      </c>
      <c r="M49" s="5">
        <f t="shared" si="12"/>
        <v>0</v>
      </c>
    </row>
  </sheetData>
  <sheetProtection algorithmName="SHA-512" hashValue="I4ROSpYAKVJBnkwvZahbUvRSAJma7CEZ9YEHLv+BUZCfj+KpeRmEfdH4fNCJ7/QyLWTzkj1mTO2LzHt4zeurrA==" saltValue="kF4LPUDFAAbnawk7GxG+1Q==" spinCount="100000" sheet="1" objects="1" scenarios="1"/>
  <mergeCells count="7">
    <mergeCell ref="A31:G31"/>
    <mergeCell ref="A1:G1"/>
    <mergeCell ref="A3:G3"/>
    <mergeCell ref="B14:F14"/>
    <mergeCell ref="B21:F21"/>
    <mergeCell ref="D28:G28"/>
    <mergeCell ref="D29:G29"/>
  </mergeCells>
  <phoneticPr fontId="2"/>
  <conditionalFormatting sqref="B16:F18">
    <cfRule type="cellIs" dxfId="5" priority="1" operator="between">
      <formula>-0.3</formula>
      <formula>-0.499</formula>
    </cfRule>
    <cfRule type="cellIs" dxfId="4" priority="2" operator="lessThanOrEqual">
      <formula>-0.5</formula>
    </cfRule>
  </conditionalFormatting>
  <dataValidations count="2">
    <dataValidation type="list" allowBlank="1" showInputMessage="1" showErrorMessage="1" sqref="B4" xr:uid="{9F14C576-6FE4-44FE-86BD-F36417709E20}">
      <formula1>"個人,法人"</formula1>
    </dataValidation>
    <dataValidation type="whole" operator="greaterThanOrEqual" allowBlank="1" showInputMessage="1" showErrorMessage="1" errorTitle="売上額" error="0以上の数値のみ入力してくださ" sqref="B8:F11" xr:uid="{44C8A092-DCD3-4E46-8B37-215BA170F297}">
      <formula1>0</formula1>
    </dataValidation>
  </dataValidations>
  <pageMargins left="0.7" right="0.7" top="0.75" bottom="0.75" header="0.3" footer="0.3"/>
  <pageSetup paperSize="9" scale="80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830C-4CA5-4380-8433-FA70D4608658}">
  <sheetPr>
    <tabColor rgb="FFFFCCFF"/>
  </sheetPr>
  <dimension ref="A1:O49"/>
  <sheetViews>
    <sheetView zoomScaleNormal="100" workbookViewId="0">
      <selection activeCell="C9" sqref="C9"/>
    </sheetView>
  </sheetViews>
  <sheetFormatPr defaultRowHeight="18.75" outlineLevelCol="1" x14ac:dyDescent="0.4"/>
  <cols>
    <col min="1" max="1" width="27.125" style="1" customWidth="1"/>
    <col min="2" max="7" width="19" style="1" customWidth="1"/>
    <col min="8" max="8" width="3.75" style="1" customWidth="1"/>
    <col min="9" max="9" width="13.625" style="1" hidden="1" customWidth="1" outlineLevel="1"/>
    <col min="10" max="14" width="14.875" style="1" hidden="1" customWidth="1" outlineLevel="1"/>
    <col min="15" max="15" width="3.875" customWidth="1" collapsed="1"/>
    <col min="16" max="16384" width="9" style="1"/>
  </cols>
  <sheetData>
    <row r="1" spans="1:14" x14ac:dyDescent="0.4">
      <c r="A1" s="55" t="s">
        <v>68</v>
      </c>
      <c r="B1" s="56"/>
      <c r="C1" s="56"/>
      <c r="D1" s="56"/>
      <c r="E1" s="56"/>
      <c r="F1" s="56"/>
      <c r="G1" s="56"/>
    </row>
    <row r="2" spans="1:14" ht="16.5" customHeight="1" x14ac:dyDescent="0.4">
      <c r="A2" s="39" t="s">
        <v>69</v>
      </c>
      <c r="B2" s="40"/>
      <c r="C2" s="40"/>
      <c r="D2" s="40"/>
      <c r="E2" s="40"/>
      <c r="F2" s="40"/>
      <c r="G2" s="40"/>
    </row>
    <row r="3" spans="1:14" ht="77.25" customHeight="1" x14ac:dyDescent="0.4">
      <c r="A3" s="60" t="s">
        <v>56</v>
      </c>
      <c r="B3" s="61"/>
      <c r="C3" s="61"/>
      <c r="D3" s="61"/>
      <c r="E3" s="61"/>
      <c r="F3" s="61"/>
      <c r="G3" s="62"/>
    </row>
    <row r="4" spans="1:14" ht="9" customHeight="1" x14ac:dyDescent="0.4">
      <c r="A4" s="6"/>
      <c r="B4" s="7"/>
    </row>
    <row r="5" spans="1:14" x14ac:dyDescent="0.4">
      <c r="A5" s="14" t="s">
        <v>57</v>
      </c>
    </row>
    <row r="6" spans="1:14" x14ac:dyDescent="0.4">
      <c r="A6" s="36" t="s">
        <v>42</v>
      </c>
      <c r="G6" s="35" t="s">
        <v>40</v>
      </c>
    </row>
    <row r="7" spans="1:14" ht="16.5" customHeight="1" x14ac:dyDescent="0.4">
      <c r="A7" s="2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I7" s="1" t="s">
        <v>18</v>
      </c>
    </row>
    <row r="8" spans="1:14" ht="24.75" thickBot="1" x14ac:dyDescent="0.45">
      <c r="A8" s="18" t="s">
        <v>6</v>
      </c>
      <c r="B8" s="49"/>
      <c r="C8" s="49"/>
      <c r="D8" s="49"/>
      <c r="E8" s="49"/>
      <c r="F8" s="49"/>
      <c r="G8" s="19"/>
      <c r="I8" s="2" t="s">
        <v>19</v>
      </c>
      <c r="J8" s="5">
        <v>1500000</v>
      </c>
    </row>
    <row r="9" spans="1:14" ht="24.75" thickTop="1" x14ac:dyDescent="0.4">
      <c r="A9" s="16" t="s">
        <v>7</v>
      </c>
      <c r="B9" s="50"/>
      <c r="C9" s="50"/>
      <c r="D9" s="50"/>
      <c r="E9" s="50"/>
      <c r="F9" s="50"/>
      <c r="G9" s="17">
        <f>SUM(B9:F9)</f>
        <v>0</v>
      </c>
      <c r="I9" s="3" t="s">
        <v>20</v>
      </c>
      <c r="J9" s="5">
        <v>900000</v>
      </c>
    </row>
    <row r="10" spans="1:14" ht="24" x14ac:dyDescent="0.4">
      <c r="A10" s="3" t="s">
        <v>8</v>
      </c>
      <c r="B10" s="50"/>
      <c r="C10" s="50"/>
      <c r="D10" s="50"/>
      <c r="E10" s="50"/>
      <c r="F10" s="50"/>
      <c r="G10" s="5">
        <f>SUM(B10:F10)</f>
        <v>0</v>
      </c>
    </row>
    <row r="11" spans="1:14" ht="24" x14ac:dyDescent="0.4">
      <c r="A11" s="3" t="s">
        <v>9</v>
      </c>
      <c r="B11" s="50"/>
      <c r="C11" s="50"/>
      <c r="D11" s="50"/>
      <c r="E11" s="50"/>
      <c r="F11" s="50"/>
      <c r="G11" s="5">
        <f>SUM(B11:F11)</f>
        <v>0</v>
      </c>
    </row>
    <row r="12" spans="1:14" ht="12" customHeight="1" x14ac:dyDescent="0.4"/>
    <row r="13" spans="1:14" x14ac:dyDescent="0.4">
      <c r="A13" s="15" t="s">
        <v>36</v>
      </c>
    </row>
    <row r="14" spans="1:14" x14ac:dyDescent="0.4">
      <c r="A14" s="20"/>
      <c r="B14" s="57" t="s">
        <v>10</v>
      </c>
      <c r="C14" s="58"/>
      <c r="D14" s="58"/>
      <c r="E14" s="58"/>
      <c r="F14" s="59"/>
      <c r="I14" s="1" t="s">
        <v>17</v>
      </c>
    </row>
    <row r="15" spans="1:14" ht="12.75" customHeight="1" x14ac:dyDescent="0.4">
      <c r="A15" s="21"/>
      <c r="B15" s="25">
        <v>44501</v>
      </c>
      <c r="C15" s="26">
        <v>44531</v>
      </c>
      <c r="D15" s="26">
        <v>44562</v>
      </c>
      <c r="E15" s="26">
        <v>44593</v>
      </c>
      <c r="F15" s="27">
        <v>44621</v>
      </c>
      <c r="I15" s="2"/>
      <c r="J15" s="9">
        <v>44501</v>
      </c>
      <c r="K15" s="9">
        <v>44531</v>
      </c>
      <c r="L15" s="9">
        <v>44562</v>
      </c>
      <c r="M15" s="9">
        <v>44593</v>
      </c>
      <c r="N15" s="9">
        <v>44621</v>
      </c>
    </row>
    <row r="16" spans="1:14" ht="24" customHeight="1" x14ac:dyDescent="0.4">
      <c r="A16" s="3" t="s">
        <v>14</v>
      </c>
      <c r="B16" s="22" t="str">
        <f>IF($B$8&lt;&gt;"",IFERROR(ROUNDDOWN(($B$8-B9)/B9,3),"****"),"****")</f>
        <v>****</v>
      </c>
      <c r="C16" s="22" t="str">
        <f>IF($C$8&lt;&gt;"",IFERROR(ROUNDDOWN(($C$8-C9)/C9,3),"****"),"****")</f>
        <v>****</v>
      </c>
      <c r="D16" s="22" t="str">
        <f>IF($D$8&lt;&gt;"",IFERROR(ROUNDDOWN(($D$8-D9)/D9,3),"****"),"****")</f>
        <v>****</v>
      </c>
      <c r="E16" s="22" t="str">
        <f>IF($E$8&lt;&gt;"",IFERROR(ROUNDDOWN(($E$8-E9)/E9,3),"****"),"****")</f>
        <v>****</v>
      </c>
      <c r="F16" s="22" t="str">
        <f>IF($F$8&lt;&gt;"",IFERROR(ROUNDDOWN(($F$8-F9)/F9,3),"****"),"****")</f>
        <v>****</v>
      </c>
      <c r="I16" s="2" t="s">
        <v>11</v>
      </c>
      <c r="J16" s="13" t="str">
        <f t="shared" ref="J16:N18" si="0">B16</f>
        <v>****</v>
      </c>
      <c r="K16" s="13" t="str">
        <f t="shared" si="0"/>
        <v>****</v>
      </c>
      <c r="L16" s="13" t="str">
        <f t="shared" si="0"/>
        <v>****</v>
      </c>
      <c r="M16" s="13" t="str">
        <f t="shared" si="0"/>
        <v>****</v>
      </c>
      <c r="N16" s="13" t="str">
        <f t="shared" si="0"/>
        <v>****</v>
      </c>
    </row>
    <row r="17" spans="1:14" ht="24" customHeight="1" x14ac:dyDescent="0.4">
      <c r="A17" s="3" t="s">
        <v>15</v>
      </c>
      <c r="B17" s="8" t="str">
        <f>IF($B$8&lt;&gt;"",IFERROR(ROUNDDOWN(($B$8-B10)/B10,3),"****"),"****")</f>
        <v>****</v>
      </c>
      <c r="C17" s="8" t="str">
        <f>IF($C$8&lt;&gt;"",IFERROR(ROUNDDOWN(($C$8-C10)/C10,3),"****"),"****")</f>
        <v>****</v>
      </c>
      <c r="D17" s="8" t="str">
        <f t="shared" ref="D17:D18" si="1">IF($D$8&lt;&gt;"",IFERROR(ROUNDDOWN(($D$8-D10)/D10,3),"****"),"****")</f>
        <v>****</v>
      </c>
      <c r="E17" s="8" t="str">
        <f t="shared" ref="E17:E18" si="2">IF($E$8&lt;&gt;"",IFERROR(ROUNDDOWN(($E$8-E10)/E10,3),"****"),"****")</f>
        <v>****</v>
      </c>
      <c r="F17" s="8" t="str">
        <f t="shared" ref="F17:F18" si="3">IF($F$8&lt;&gt;"",IFERROR(ROUNDDOWN(($F$8-F10)/F10,3),"****"),"****")</f>
        <v>****</v>
      </c>
      <c r="I17" s="2" t="s">
        <v>12</v>
      </c>
      <c r="J17" s="13" t="str">
        <f t="shared" si="0"/>
        <v>****</v>
      </c>
      <c r="K17" s="13" t="str">
        <f t="shared" si="0"/>
        <v>****</v>
      </c>
      <c r="L17" s="13" t="str">
        <f t="shared" si="0"/>
        <v>****</v>
      </c>
      <c r="M17" s="13" t="str">
        <f t="shared" si="0"/>
        <v>****</v>
      </c>
      <c r="N17" s="13" t="str">
        <f t="shared" si="0"/>
        <v>****</v>
      </c>
    </row>
    <row r="18" spans="1:14" ht="24" customHeight="1" x14ac:dyDescent="0.4">
      <c r="A18" s="3" t="s">
        <v>16</v>
      </c>
      <c r="B18" s="8" t="str">
        <f>IF($B$8&lt;&gt;"",IFERROR(ROUNDDOWN(($B$8-B11)/B11,3),"****"),"****")</f>
        <v>****</v>
      </c>
      <c r="C18" s="8" t="str">
        <f>IF($C$8&lt;&gt;"",IFERROR(ROUNDDOWN(($C$8-C11)/C11,3),"****"),"****")</f>
        <v>****</v>
      </c>
      <c r="D18" s="8" t="str">
        <f t="shared" si="1"/>
        <v>****</v>
      </c>
      <c r="E18" s="8" t="str">
        <f t="shared" si="2"/>
        <v>****</v>
      </c>
      <c r="F18" s="8" t="str">
        <f t="shared" si="3"/>
        <v>****</v>
      </c>
      <c r="I18" s="2" t="s">
        <v>13</v>
      </c>
      <c r="J18" s="13" t="str">
        <f t="shared" si="0"/>
        <v>****</v>
      </c>
      <c r="K18" s="13" t="str">
        <f t="shared" si="0"/>
        <v>****</v>
      </c>
      <c r="L18" s="13" t="str">
        <f t="shared" si="0"/>
        <v>****</v>
      </c>
      <c r="M18" s="13" t="str">
        <f t="shared" si="0"/>
        <v>****</v>
      </c>
      <c r="N18" s="13" t="str">
        <f t="shared" si="0"/>
        <v>****</v>
      </c>
    </row>
    <row r="19" spans="1:14" ht="12" customHeight="1" x14ac:dyDescent="0.4"/>
    <row r="20" spans="1:14" x14ac:dyDescent="0.4">
      <c r="A20" s="15" t="s">
        <v>45</v>
      </c>
      <c r="F20" s="35" t="s">
        <v>40</v>
      </c>
    </row>
    <row r="21" spans="1:14" x14ac:dyDescent="0.4">
      <c r="A21" s="20"/>
      <c r="B21" s="57" t="s">
        <v>10</v>
      </c>
      <c r="C21" s="58"/>
      <c r="D21" s="58"/>
      <c r="E21" s="58"/>
      <c r="F21" s="59"/>
      <c r="I21" s="1" t="s">
        <v>21</v>
      </c>
    </row>
    <row r="22" spans="1:14" ht="13.5" customHeight="1" x14ac:dyDescent="0.4">
      <c r="A22" s="21"/>
      <c r="B22" s="25">
        <v>44501</v>
      </c>
      <c r="C22" s="26">
        <v>44531</v>
      </c>
      <c r="D22" s="26">
        <v>44562</v>
      </c>
      <c r="E22" s="26">
        <v>44593</v>
      </c>
      <c r="F22" s="27">
        <v>44621</v>
      </c>
      <c r="I22" s="2"/>
      <c r="J22" s="9">
        <v>44501</v>
      </c>
      <c r="K22" s="9">
        <v>44531</v>
      </c>
      <c r="L22" s="9">
        <v>44562</v>
      </c>
      <c r="M22" s="9">
        <v>44593</v>
      </c>
      <c r="N22" s="9">
        <v>44621</v>
      </c>
    </row>
    <row r="23" spans="1:14" ht="24" customHeight="1" x14ac:dyDescent="0.4">
      <c r="A23" s="3" t="s">
        <v>7</v>
      </c>
      <c r="B23" s="5">
        <f>IF(AND(J16&lt;=-0.5,J23&gt;=$J$8),$J$8,IF(AND(J16&lt;=-0.3,J16&gt;-0.5,J23&gt;=$J$9),$J$9,J23))</f>
        <v>0</v>
      </c>
      <c r="C23" s="5">
        <f t="shared" ref="B23:F25" si="4">IF(AND(K16&lt;=-0.5,K23&gt;=$J$8),$J$8,IF(AND(K16&lt;=-0.3,K16&gt;-0.5,K23&gt;=$J$9),$J$9,K23))</f>
        <v>0</v>
      </c>
      <c r="D23" s="5">
        <f t="shared" si="4"/>
        <v>0</v>
      </c>
      <c r="E23" s="5">
        <f t="shared" si="4"/>
        <v>0</v>
      </c>
      <c r="F23" s="5">
        <f t="shared" si="4"/>
        <v>0</v>
      </c>
      <c r="I23" s="2" t="s">
        <v>11</v>
      </c>
      <c r="J23" s="5">
        <f>IF(AND(J16&lt;=-0.3,$G$9-B8*5&gt;=0),$G$9-B8*5,0)</f>
        <v>0</v>
      </c>
      <c r="K23" s="5">
        <f t="shared" ref="K23:N23" si="5">IF(AND(K16&lt;=-0.3,$G$9-C8*5&gt;=0),$G$9-C8*5,0)</f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</row>
    <row r="24" spans="1:14" ht="24" customHeight="1" x14ac:dyDescent="0.4">
      <c r="A24" s="3" t="s">
        <v>8</v>
      </c>
      <c r="B24" s="5">
        <f t="shared" si="4"/>
        <v>0</v>
      </c>
      <c r="C24" s="5">
        <f t="shared" si="4"/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I24" s="2" t="s">
        <v>12</v>
      </c>
      <c r="J24" s="5">
        <f>IF(AND(J17&lt;=-0.3,$G$10-B8*5&gt;=0),$G$10-B8*5,0)</f>
        <v>0</v>
      </c>
      <c r="K24" s="5">
        <f>IF(AND(K17&lt;=-0.3,$G$10-C8*5&gt;=0),$G$10-C8*5,0)</f>
        <v>0</v>
      </c>
      <c r="L24" s="5">
        <f t="shared" ref="L24:N24" si="6">IF(AND(L17&lt;=-0.3,$G$10-D8*5&gt;=0),$G$10-D8*5,0)</f>
        <v>0</v>
      </c>
      <c r="M24" s="5">
        <f t="shared" si="6"/>
        <v>0</v>
      </c>
      <c r="N24" s="5">
        <f t="shared" si="6"/>
        <v>0</v>
      </c>
    </row>
    <row r="25" spans="1:14" ht="24" customHeight="1" x14ac:dyDescent="0.4">
      <c r="A25" s="3" t="s">
        <v>9</v>
      </c>
      <c r="B25" s="5">
        <f t="shared" si="4"/>
        <v>0</v>
      </c>
      <c r="C25" s="5">
        <f t="shared" si="4"/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I25" s="2" t="s">
        <v>13</v>
      </c>
      <c r="J25" s="5">
        <f>IF(AND(J18&lt;=-0.3,$G$11-B8*5&gt;=0),$G$11-B8*5,0)</f>
        <v>0</v>
      </c>
      <c r="K25" s="5">
        <f t="shared" ref="K25:N25" si="7">IF(AND(K18&lt;=-0.3,$G$11-C8*5&gt;=0),$G$11-C8*5,0)</f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</row>
    <row r="26" spans="1:14" ht="12" customHeight="1" x14ac:dyDescent="0.4"/>
    <row r="27" spans="1:14" x14ac:dyDescent="0.4">
      <c r="A27" s="15" t="s">
        <v>41</v>
      </c>
      <c r="G27" s="35" t="s">
        <v>40</v>
      </c>
      <c r="I27" s="1" t="s">
        <v>22</v>
      </c>
    </row>
    <row r="28" spans="1:14" x14ac:dyDescent="0.4">
      <c r="A28" s="41" t="s">
        <v>25</v>
      </c>
      <c r="B28" s="34" t="s">
        <v>10</v>
      </c>
      <c r="C28" s="34" t="s">
        <v>35</v>
      </c>
      <c r="D28" s="66" t="s">
        <v>39</v>
      </c>
      <c r="E28" s="67"/>
      <c r="F28" s="67"/>
      <c r="G28" s="68"/>
      <c r="I28" s="2" t="s">
        <v>23</v>
      </c>
      <c r="J28" s="2">
        <f>MAX(B23:F25)</f>
        <v>0</v>
      </c>
    </row>
    <row r="29" spans="1:14" x14ac:dyDescent="0.4">
      <c r="A29" s="23" t="str">
        <f>J30</f>
        <v/>
      </c>
      <c r="B29" s="23" t="str">
        <f>J29</f>
        <v/>
      </c>
      <c r="C29" s="17" t="str">
        <f>IF(J28&gt;0,J28,"")</f>
        <v/>
      </c>
      <c r="D29" s="63" t="str">
        <f>IF(J28&gt;0,CONCATENATE(J31,"円 － (",J32,"円 × 5) 　※150万円（又は90万円）が上限"),"")</f>
        <v/>
      </c>
      <c r="E29" s="64"/>
      <c r="F29" s="64"/>
      <c r="G29" s="65"/>
      <c r="I29" s="2" t="s">
        <v>10</v>
      </c>
      <c r="J29" s="2" t="str">
        <f>IF(J28&lt;&gt;0,VLOOKUP(J28,I35:M49,2,FALSE),"")</f>
        <v/>
      </c>
    </row>
    <row r="30" spans="1:14" ht="18.75" customHeight="1" x14ac:dyDescent="0.4">
      <c r="D30" s="11"/>
      <c r="I30" s="2" t="s">
        <v>25</v>
      </c>
      <c r="J30" s="2" t="str">
        <f>IF(J28&lt;&gt;0,VLOOKUP(J28,I35:M49,3,FALSE),"")</f>
        <v/>
      </c>
    </row>
    <row r="31" spans="1:14" ht="18.75" customHeight="1" x14ac:dyDescent="0.4">
      <c r="A31" s="53" t="s">
        <v>43</v>
      </c>
      <c r="B31" s="54"/>
      <c r="C31" s="54"/>
      <c r="D31" s="54"/>
      <c r="E31" s="54"/>
      <c r="F31" s="54"/>
      <c r="G31" s="54"/>
      <c r="I31" s="2" t="s">
        <v>37</v>
      </c>
      <c r="J31" s="2" t="str">
        <f>IF(J28&lt;&gt;0,VLOOKUP(J28,I35:M49,4,FALSE),"")</f>
        <v/>
      </c>
    </row>
    <row r="32" spans="1:14" ht="18.75" customHeight="1" x14ac:dyDescent="0.4">
      <c r="I32" s="2" t="s">
        <v>38</v>
      </c>
      <c r="J32" s="2" t="str">
        <f>IF(J28&lt;&gt;0,VLOOKUP(J28,I35:M49,5,FALSE),"")</f>
        <v/>
      </c>
    </row>
    <row r="33" spans="9:13" x14ac:dyDescent="0.4">
      <c r="I33" s="1" t="s">
        <v>34</v>
      </c>
    </row>
    <row r="34" spans="9:13" x14ac:dyDescent="0.4">
      <c r="I34" s="4" t="s">
        <v>23</v>
      </c>
      <c r="J34" s="4" t="s">
        <v>10</v>
      </c>
      <c r="K34" s="4" t="s">
        <v>25</v>
      </c>
      <c r="L34" s="28" t="s">
        <v>37</v>
      </c>
      <c r="M34" s="4" t="s">
        <v>38</v>
      </c>
    </row>
    <row r="35" spans="9:13" x14ac:dyDescent="0.4">
      <c r="I35" s="2">
        <f>B23</f>
        <v>0</v>
      </c>
      <c r="J35" s="12" t="s">
        <v>26</v>
      </c>
      <c r="K35" s="2" t="s">
        <v>28</v>
      </c>
      <c r="L35" s="29">
        <f>$G$9</f>
        <v>0</v>
      </c>
      <c r="M35" s="5">
        <f>$B$8</f>
        <v>0</v>
      </c>
    </row>
    <row r="36" spans="9:13" x14ac:dyDescent="0.4">
      <c r="I36" s="2">
        <f>B24</f>
        <v>0</v>
      </c>
      <c r="J36" s="12" t="s">
        <v>26</v>
      </c>
      <c r="K36" s="2" t="s">
        <v>27</v>
      </c>
      <c r="L36" s="29">
        <f>$G$10</f>
        <v>0</v>
      </c>
      <c r="M36" s="5">
        <f t="shared" ref="M36:M37" si="8">$B$8</f>
        <v>0</v>
      </c>
    </row>
    <row r="37" spans="9:13" x14ac:dyDescent="0.4">
      <c r="I37" s="2">
        <f>B25</f>
        <v>0</v>
      </c>
      <c r="J37" s="12" t="s">
        <v>26</v>
      </c>
      <c r="K37" s="2" t="s">
        <v>29</v>
      </c>
      <c r="L37" s="29">
        <f>$G$11</f>
        <v>0</v>
      </c>
      <c r="M37" s="5">
        <f t="shared" si="8"/>
        <v>0</v>
      </c>
    </row>
    <row r="38" spans="9:13" x14ac:dyDescent="0.4">
      <c r="I38" s="30">
        <f>C23</f>
        <v>0</v>
      </c>
      <c r="J38" s="31" t="s">
        <v>30</v>
      </c>
      <c r="K38" s="30" t="s">
        <v>28</v>
      </c>
      <c r="L38" s="32">
        <f>$G$9</f>
        <v>0</v>
      </c>
      <c r="M38" s="33">
        <f>$C$8</f>
        <v>0</v>
      </c>
    </row>
    <row r="39" spans="9:13" x14ac:dyDescent="0.4">
      <c r="I39" s="30">
        <f>C24</f>
        <v>0</v>
      </c>
      <c r="J39" s="31" t="s">
        <v>30</v>
      </c>
      <c r="K39" s="30" t="s">
        <v>27</v>
      </c>
      <c r="L39" s="32">
        <f>$G$10</f>
        <v>0</v>
      </c>
      <c r="M39" s="33">
        <f t="shared" ref="M39:M40" si="9">$C$8</f>
        <v>0</v>
      </c>
    </row>
    <row r="40" spans="9:13" x14ac:dyDescent="0.4">
      <c r="I40" s="30">
        <f>C25</f>
        <v>0</v>
      </c>
      <c r="J40" s="31" t="s">
        <v>30</v>
      </c>
      <c r="K40" s="30" t="s">
        <v>29</v>
      </c>
      <c r="L40" s="32">
        <f>$G$11</f>
        <v>0</v>
      </c>
      <c r="M40" s="33">
        <f t="shared" si="9"/>
        <v>0</v>
      </c>
    </row>
    <row r="41" spans="9:13" x14ac:dyDescent="0.4">
      <c r="I41" s="2">
        <f>D23</f>
        <v>0</v>
      </c>
      <c r="J41" s="12" t="s">
        <v>31</v>
      </c>
      <c r="K41" s="2" t="s">
        <v>28</v>
      </c>
      <c r="L41" s="29">
        <f>$G$9</f>
        <v>0</v>
      </c>
      <c r="M41" s="5">
        <f>$D$8</f>
        <v>0</v>
      </c>
    </row>
    <row r="42" spans="9:13" x14ac:dyDescent="0.4">
      <c r="I42" s="2">
        <f>D24</f>
        <v>0</v>
      </c>
      <c r="J42" s="12" t="s">
        <v>31</v>
      </c>
      <c r="K42" s="2" t="s">
        <v>27</v>
      </c>
      <c r="L42" s="29">
        <f>$G$10</f>
        <v>0</v>
      </c>
      <c r="M42" s="5">
        <f t="shared" ref="M42:M43" si="10">$D$8</f>
        <v>0</v>
      </c>
    </row>
    <row r="43" spans="9:13" x14ac:dyDescent="0.4">
      <c r="I43" s="2">
        <f>D25</f>
        <v>0</v>
      </c>
      <c r="J43" s="12" t="s">
        <v>31</v>
      </c>
      <c r="K43" s="2" t="s">
        <v>29</v>
      </c>
      <c r="L43" s="29">
        <f>$G$11</f>
        <v>0</v>
      </c>
      <c r="M43" s="5">
        <f t="shared" si="10"/>
        <v>0</v>
      </c>
    </row>
    <row r="44" spans="9:13" x14ac:dyDescent="0.4">
      <c r="I44" s="30">
        <f>E23</f>
        <v>0</v>
      </c>
      <c r="J44" s="31" t="s">
        <v>32</v>
      </c>
      <c r="K44" s="30" t="s">
        <v>28</v>
      </c>
      <c r="L44" s="32">
        <f>$G$9</f>
        <v>0</v>
      </c>
      <c r="M44" s="33">
        <f>$E$8</f>
        <v>0</v>
      </c>
    </row>
    <row r="45" spans="9:13" x14ac:dyDescent="0.4">
      <c r="I45" s="30">
        <f>E24</f>
        <v>0</v>
      </c>
      <c r="J45" s="31" t="s">
        <v>32</v>
      </c>
      <c r="K45" s="30" t="s">
        <v>27</v>
      </c>
      <c r="L45" s="32">
        <f>$G$10</f>
        <v>0</v>
      </c>
      <c r="M45" s="33">
        <f t="shared" ref="M45:M46" si="11">$E$8</f>
        <v>0</v>
      </c>
    </row>
    <row r="46" spans="9:13" x14ac:dyDescent="0.4">
      <c r="I46" s="30">
        <f>E25</f>
        <v>0</v>
      </c>
      <c r="J46" s="31" t="s">
        <v>32</v>
      </c>
      <c r="K46" s="30" t="s">
        <v>29</v>
      </c>
      <c r="L46" s="32">
        <f>$G$11</f>
        <v>0</v>
      </c>
      <c r="M46" s="33">
        <f t="shared" si="11"/>
        <v>0</v>
      </c>
    </row>
    <row r="47" spans="9:13" x14ac:dyDescent="0.4">
      <c r="I47" s="2">
        <f>F23</f>
        <v>0</v>
      </c>
      <c r="J47" s="12" t="s">
        <v>33</v>
      </c>
      <c r="K47" s="2" t="s">
        <v>28</v>
      </c>
      <c r="L47" s="29">
        <f>$G$9</f>
        <v>0</v>
      </c>
      <c r="M47" s="5">
        <f>$F$8</f>
        <v>0</v>
      </c>
    </row>
    <row r="48" spans="9:13" x14ac:dyDescent="0.4">
      <c r="I48" s="2">
        <f>F24</f>
        <v>0</v>
      </c>
      <c r="J48" s="12" t="s">
        <v>33</v>
      </c>
      <c r="K48" s="2" t="s">
        <v>27</v>
      </c>
      <c r="L48" s="29">
        <f>$G$10</f>
        <v>0</v>
      </c>
      <c r="M48" s="5">
        <f t="shared" ref="M48:M49" si="12">$F$8</f>
        <v>0</v>
      </c>
    </row>
    <row r="49" spans="9:13" x14ac:dyDescent="0.4">
      <c r="I49" s="2">
        <f>F25</f>
        <v>0</v>
      </c>
      <c r="J49" s="12" t="s">
        <v>33</v>
      </c>
      <c r="K49" s="2" t="s">
        <v>29</v>
      </c>
      <c r="L49" s="29">
        <f>$G$11</f>
        <v>0</v>
      </c>
      <c r="M49" s="5">
        <f t="shared" si="12"/>
        <v>0</v>
      </c>
    </row>
  </sheetData>
  <sheetProtection algorithmName="SHA-512" hashValue="OurT46vDVLwPm/0YUH2WF5CZ84h75GnYrODwXMRDYvhZ+DRFdAW7POd73EvYiTBdp034qrocn97/EjVW5OcPhQ==" saltValue="cZvAdsUIbJ0ttLfoZ9Qk9Q==" spinCount="100000" sheet="1" objects="1" scenarios="1"/>
  <mergeCells count="7">
    <mergeCell ref="A31:G31"/>
    <mergeCell ref="A1:G1"/>
    <mergeCell ref="A3:G3"/>
    <mergeCell ref="B14:F14"/>
    <mergeCell ref="B21:F21"/>
    <mergeCell ref="D28:G28"/>
    <mergeCell ref="D29:G29"/>
  </mergeCells>
  <phoneticPr fontId="2"/>
  <conditionalFormatting sqref="B16:F18">
    <cfRule type="cellIs" dxfId="3" priority="1" operator="between">
      <formula>-0.3</formula>
      <formula>-0.499</formula>
    </cfRule>
    <cfRule type="cellIs" dxfId="2" priority="2" operator="lessThanOrEqual">
      <formula>-0.5</formula>
    </cfRule>
  </conditionalFormatting>
  <dataValidations count="2">
    <dataValidation type="whole" operator="greaterThanOrEqual" allowBlank="1" showInputMessage="1" showErrorMessage="1" errorTitle="売上額" error="0以上の数値のみ入力してくださ" sqref="B8:F11" xr:uid="{059F362E-D6BE-41EE-A0DA-8348FA91F90F}">
      <formula1>0</formula1>
    </dataValidation>
    <dataValidation type="list" allowBlank="1" showInputMessage="1" showErrorMessage="1" sqref="B4" xr:uid="{21807C36-939D-4CEA-B536-96F804C90D5A}">
      <formula1>"個人,法人"</formula1>
    </dataValidation>
  </dataValidations>
  <pageMargins left="0.7" right="0.7" top="0.75" bottom="0.75" header="0.3" footer="0.3"/>
  <pageSetup paperSize="9" scale="74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70D81-1269-45DF-AEB7-EC2921E7D1B6}">
  <sheetPr>
    <tabColor rgb="FFFFCCFF"/>
  </sheetPr>
  <dimension ref="A1:O49"/>
  <sheetViews>
    <sheetView zoomScaleNormal="100" workbookViewId="0">
      <selection sqref="A1:G1"/>
    </sheetView>
  </sheetViews>
  <sheetFormatPr defaultRowHeight="18.75" outlineLevelCol="1" x14ac:dyDescent="0.4"/>
  <cols>
    <col min="1" max="1" width="27.125" style="1" customWidth="1"/>
    <col min="2" max="7" width="19" style="1" customWidth="1"/>
    <col min="8" max="8" width="3.75" style="1" customWidth="1"/>
    <col min="9" max="9" width="13.625" style="1" hidden="1" customWidth="1" outlineLevel="1"/>
    <col min="10" max="14" width="14.875" style="1" hidden="1" customWidth="1" outlineLevel="1"/>
    <col min="15" max="15" width="3.875" customWidth="1" collapsed="1"/>
    <col min="16" max="16384" width="9" style="1"/>
  </cols>
  <sheetData>
    <row r="1" spans="1:14" x14ac:dyDescent="0.4">
      <c r="A1" s="55" t="s">
        <v>70</v>
      </c>
      <c r="B1" s="56"/>
      <c r="C1" s="56"/>
      <c r="D1" s="56"/>
      <c r="E1" s="56"/>
      <c r="F1" s="56"/>
      <c r="G1" s="56"/>
    </row>
    <row r="2" spans="1:14" ht="16.5" customHeight="1" x14ac:dyDescent="0.4">
      <c r="A2" s="39" t="s">
        <v>71</v>
      </c>
      <c r="B2" s="40"/>
      <c r="C2" s="40"/>
      <c r="D2" s="40"/>
      <c r="E2" s="40"/>
      <c r="F2" s="40"/>
      <c r="G2" s="40"/>
    </row>
    <row r="3" spans="1:14" ht="77.25" customHeight="1" x14ac:dyDescent="0.4">
      <c r="A3" s="60" t="s">
        <v>56</v>
      </c>
      <c r="B3" s="61"/>
      <c r="C3" s="61"/>
      <c r="D3" s="61"/>
      <c r="E3" s="61"/>
      <c r="F3" s="61"/>
      <c r="G3" s="62"/>
    </row>
    <row r="4" spans="1:14" ht="9" customHeight="1" x14ac:dyDescent="0.4">
      <c r="A4" s="6"/>
      <c r="B4" s="7"/>
    </row>
    <row r="5" spans="1:14" x14ac:dyDescent="0.4">
      <c r="A5" s="14" t="s">
        <v>57</v>
      </c>
    </row>
    <row r="6" spans="1:14" x14ac:dyDescent="0.4">
      <c r="A6" s="36" t="s">
        <v>42</v>
      </c>
      <c r="G6" s="35" t="s">
        <v>40</v>
      </c>
    </row>
    <row r="7" spans="1:14" ht="16.5" customHeight="1" x14ac:dyDescent="0.4">
      <c r="A7" s="2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I7" s="1" t="s">
        <v>18</v>
      </c>
    </row>
    <row r="8" spans="1:14" ht="24.75" thickBot="1" x14ac:dyDescent="0.45">
      <c r="A8" s="18" t="s">
        <v>6</v>
      </c>
      <c r="B8" s="49"/>
      <c r="C8" s="49"/>
      <c r="D8" s="49"/>
      <c r="E8" s="49"/>
      <c r="F8" s="49"/>
      <c r="G8" s="19"/>
      <c r="I8" s="2" t="s">
        <v>19</v>
      </c>
      <c r="J8" s="5">
        <v>2500000</v>
      </c>
    </row>
    <row r="9" spans="1:14" ht="24.75" thickTop="1" x14ac:dyDescent="0.4">
      <c r="A9" s="16" t="s">
        <v>7</v>
      </c>
      <c r="B9" s="50"/>
      <c r="C9" s="50"/>
      <c r="D9" s="50"/>
      <c r="E9" s="50"/>
      <c r="F9" s="50"/>
      <c r="G9" s="17">
        <f>SUM(B9:F9)</f>
        <v>0</v>
      </c>
      <c r="I9" s="3" t="s">
        <v>20</v>
      </c>
      <c r="J9" s="5">
        <v>1500000</v>
      </c>
    </row>
    <row r="10" spans="1:14" ht="24" x14ac:dyDescent="0.4">
      <c r="A10" s="3" t="s">
        <v>8</v>
      </c>
      <c r="B10" s="50"/>
      <c r="C10" s="50"/>
      <c r="D10" s="50"/>
      <c r="E10" s="50"/>
      <c r="F10" s="50"/>
      <c r="G10" s="5">
        <f>SUM(B10:F10)</f>
        <v>0</v>
      </c>
    </row>
    <row r="11" spans="1:14" ht="24" x14ac:dyDescent="0.4">
      <c r="A11" s="3" t="s">
        <v>9</v>
      </c>
      <c r="B11" s="50"/>
      <c r="C11" s="50"/>
      <c r="D11" s="50"/>
      <c r="E11" s="50"/>
      <c r="F11" s="50"/>
      <c r="G11" s="5">
        <f>SUM(B11:F11)</f>
        <v>0</v>
      </c>
    </row>
    <row r="12" spans="1:14" ht="12" customHeight="1" x14ac:dyDescent="0.4"/>
    <row r="13" spans="1:14" x14ac:dyDescent="0.4">
      <c r="A13" s="15" t="s">
        <v>36</v>
      </c>
    </row>
    <row r="14" spans="1:14" x14ac:dyDescent="0.4">
      <c r="A14" s="20"/>
      <c r="B14" s="57" t="s">
        <v>10</v>
      </c>
      <c r="C14" s="58"/>
      <c r="D14" s="58"/>
      <c r="E14" s="58"/>
      <c r="F14" s="59"/>
      <c r="I14" s="1" t="s">
        <v>17</v>
      </c>
    </row>
    <row r="15" spans="1:14" ht="12.75" customHeight="1" x14ac:dyDescent="0.4">
      <c r="A15" s="21"/>
      <c r="B15" s="25">
        <v>44501</v>
      </c>
      <c r="C15" s="26">
        <v>44531</v>
      </c>
      <c r="D15" s="26">
        <v>44562</v>
      </c>
      <c r="E15" s="26">
        <v>44593</v>
      </c>
      <c r="F15" s="27">
        <v>44621</v>
      </c>
      <c r="I15" s="2"/>
      <c r="J15" s="9">
        <v>44501</v>
      </c>
      <c r="K15" s="9">
        <v>44531</v>
      </c>
      <c r="L15" s="9">
        <v>44562</v>
      </c>
      <c r="M15" s="9">
        <v>44593</v>
      </c>
      <c r="N15" s="9">
        <v>44621</v>
      </c>
    </row>
    <row r="16" spans="1:14" ht="24" customHeight="1" x14ac:dyDescent="0.4">
      <c r="A16" s="3" t="s">
        <v>14</v>
      </c>
      <c r="B16" s="22" t="str">
        <f>IF($B$8&lt;&gt;"",IFERROR(ROUNDDOWN(($B$8-B9)/B9,3),"****"),"****")</f>
        <v>****</v>
      </c>
      <c r="C16" s="22" t="str">
        <f>IF($C$8&lt;&gt;"",IFERROR(ROUNDDOWN(($C$8-C9)/C9,3),"****"),"****")</f>
        <v>****</v>
      </c>
      <c r="D16" s="22" t="str">
        <f>IF($D$8&lt;&gt;"",IFERROR(ROUNDDOWN(($D$8-D9)/D9,3),"****"),"****")</f>
        <v>****</v>
      </c>
      <c r="E16" s="22" t="str">
        <f>IF($E$8&lt;&gt;"",IFERROR(ROUNDDOWN(($E$8-E9)/E9,3),"****"),"****")</f>
        <v>****</v>
      </c>
      <c r="F16" s="22" t="str">
        <f>IF($F$8&lt;&gt;"",IFERROR(ROUNDDOWN(($F$8-F9)/F9,3),"****"),"****")</f>
        <v>****</v>
      </c>
      <c r="I16" s="2" t="s">
        <v>11</v>
      </c>
      <c r="J16" s="13" t="str">
        <f t="shared" ref="J16:N18" si="0">B16</f>
        <v>****</v>
      </c>
      <c r="K16" s="13" t="str">
        <f t="shared" si="0"/>
        <v>****</v>
      </c>
      <c r="L16" s="13" t="str">
        <f t="shared" si="0"/>
        <v>****</v>
      </c>
      <c r="M16" s="13" t="str">
        <f t="shared" si="0"/>
        <v>****</v>
      </c>
      <c r="N16" s="13" t="str">
        <f t="shared" si="0"/>
        <v>****</v>
      </c>
    </row>
    <row r="17" spans="1:14" ht="24" customHeight="1" x14ac:dyDescent="0.4">
      <c r="A17" s="3" t="s">
        <v>15</v>
      </c>
      <c r="B17" s="8" t="str">
        <f>IF($B$8&lt;&gt;"",IFERROR(ROUNDDOWN(($B$8-B10)/B10,3),"****"),"****")</f>
        <v>****</v>
      </c>
      <c r="C17" s="8" t="str">
        <f>IF($C$8&lt;&gt;"",IFERROR(ROUNDDOWN(($C$8-C10)/C10,3),"****"),"****")</f>
        <v>****</v>
      </c>
      <c r="D17" s="8" t="str">
        <f t="shared" ref="D17:D18" si="1">IF($D$8&lt;&gt;"",IFERROR(ROUNDDOWN(($D$8-D10)/D10,3),"****"),"****")</f>
        <v>****</v>
      </c>
      <c r="E17" s="8" t="str">
        <f t="shared" ref="E17:E18" si="2">IF($E$8&lt;&gt;"",IFERROR(ROUNDDOWN(($E$8-E10)/E10,3),"****"),"****")</f>
        <v>****</v>
      </c>
      <c r="F17" s="8" t="str">
        <f t="shared" ref="F17:F18" si="3">IF($F$8&lt;&gt;"",IFERROR(ROUNDDOWN(($F$8-F10)/F10,3),"****"),"****")</f>
        <v>****</v>
      </c>
      <c r="I17" s="2" t="s">
        <v>12</v>
      </c>
      <c r="J17" s="13" t="str">
        <f t="shared" si="0"/>
        <v>****</v>
      </c>
      <c r="K17" s="13" t="str">
        <f t="shared" si="0"/>
        <v>****</v>
      </c>
      <c r="L17" s="13" t="str">
        <f t="shared" si="0"/>
        <v>****</v>
      </c>
      <c r="M17" s="13" t="str">
        <f t="shared" si="0"/>
        <v>****</v>
      </c>
      <c r="N17" s="13" t="str">
        <f t="shared" si="0"/>
        <v>****</v>
      </c>
    </row>
    <row r="18" spans="1:14" ht="24" customHeight="1" x14ac:dyDescent="0.4">
      <c r="A18" s="3" t="s">
        <v>16</v>
      </c>
      <c r="B18" s="8" t="str">
        <f>IF($B$8&lt;&gt;"",IFERROR(ROUNDDOWN(($B$8-B11)/B11,3),"****"),"****")</f>
        <v>****</v>
      </c>
      <c r="C18" s="8" t="str">
        <f>IF($C$8&lt;&gt;"",IFERROR(ROUNDDOWN(($C$8-C11)/C11,3),"****"),"****")</f>
        <v>****</v>
      </c>
      <c r="D18" s="8" t="str">
        <f t="shared" si="1"/>
        <v>****</v>
      </c>
      <c r="E18" s="8" t="str">
        <f t="shared" si="2"/>
        <v>****</v>
      </c>
      <c r="F18" s="8" t="str">
        <f t="shared" si="3"/>
        <v>****</v>
      </c>
      <c r="I18" s="2" t="s">
        <v>13</v>
      </c>
      <c r="J18" s="13" t="str">
        <f t="shared" si="0"/>
        <v>****</v>
      </c>
      <c r="K18" s="13" t="str">
        <f t="shared" si="0"/>
        <v>****</v>
      </c>
      <c r="L18" s="13" t="str">
        <f t="shared" si="0"/>
        <v>****</v>
      </c>
      <c r="M18" s="13" t="str">
        <f t="shared" si="0"/>
        <v>****</v>
      </c>
      <c r="N18" s="13" t="str">
        <f t="shared" si="0"/>
        <v>****</v>
      </c>
    </row>
    <row r="19" spans="1:14" ht="12" customHeight="1" x14ac:dyDescent="0.4"/>
    <row r="20" spans="1:14" x14ac:dyDescent="0.4">
      <c r="A20" s="15" t="s">
        <v>45</v>
      </c>
      <c r="F20" s="35" t="s">
        <v>40</v>
      </c>
    </row>
    <row r="21" spans="1:14" x14ac:dyDescent="0.4">
      <c r="A21" s="20"/>
      <c r="B21" s="57" t="s">
        <v>10</v>
      </c>
      <c r="C21" s="58"/>
      <c r="D21" s="58"/>
      <c r="E21" s="58"/>
      <c r="F21" s="59"/>
      <c r="I21" s="1" t="s">
        <v>21</v>
      </c>
    </row>
    <row r="22" spans="1:14" ht="13.5" customHeight="1" x14ac:dyDescent="0.4">
      <c r="A22" s="21"/>
      <c r="B22" s="25">
        <v>44501</v>
      </c>
      <c r="C22" s="26">
        <v>44531</v>
      </c>
      <c r="D22" s="26">
        <v>44562</v>
      </c>
      <c r="E22" s="26">
        <v>44593</v>
      </c>
      <c r="F22" s="27">
        <v>44621</v>
      </c>
      <c r="I22" s="2"/>
      <c r="J22" s="9">
        <v>44501</v>
      </c>
      <c r="K22" s="9">
        <v>44531</v>
      </c>
      <c r="L22" s="9">
        <v>44562</v>
      </c>
      <c r="M22" s="9">
        <v>44593</v>
      </c>
      <c r="N22" s="9">
        <v>44621</v>
      </c>
    </row>
    <row r="23" spans="1:14" ht="24" customHeight="1" x14ac:dyDescent="0.4">
      <c r="A23" s="3" t="s">
        <v>7</v>
      </c>
      <c r="B23" s="5">
        <f>IF(AND(J16&lt;=-0.5,J23&gt;=$J$8),$J$8,IF(AND(J16&lt;=-0.3,J16&gt;-0.5,J23&gt;=$J$9),$J$9,J23))</f>
        <v>0</v>
      </c>
      <c r="C23" s="5">
        <f t="shared" ref="B23:F25" si="4">IF(AND(K16&lt;=-0.5,K23&gt;=$J$8),$J$8,IF(AND(K16&lt;=-0.3,K16&gt;-0.5,K23&gt;=$J$9),$J$9,K23))</f>
        <v>0</v>
      </c>
      <c r="D23" s="5">
        <f t="shared" si="4"/>
        <v>0</v>
      </c>
      <c r="E23" s="5">
        <f t="shared" si="4"/>
        <v>0</v>
      </c>
      <c r="F23" s="5">
        <f t="shared" si="4"/>
        <v>0</v>
      </c>
      <c r="I23" s="2" t="s">
        <v>11</v>
      </c>
      <c r="J23" s="5">
        <f>IF(AND(J16&lt;=-0.3,$G$9-B8*5&gt;=0),$G$9-B8*5,0)</f>
        <v>0</v>
      </c>
      <c r="K23" s="5">
        <f t="shared" ref="K23:N23" si="5">IF(AND(K16&lt;=-0.3,$G$9-C8*5&gt;=0),$G$9-C8*5,0)</f>
        <v>0</v>
      </c>
      <c r="L23" s="5">
        <f t="shared" si="5"/>
        <v>0</v>
      </c>
      <c r="M23" s="5">
        <f t="shared" si="5"/>
        <v>0</v>
      </c>
      <c r="N23" s="5">
        <f t="shared" si="5"/>
        <v>0</v>
      </c>
    </row>
    <row r="24" spans="1:14" ht="24" customHeight="1" x14ac:dyDescent="0.4">
      <c r="A24" s="3" t="s">
        <v>8</v>
      </c>
      <c r="B24" s="5">
        <f t="shared" si="4"/>
        <v>0</v>
      </c>
      <c r="C24" s="5">
        <f t="shared" si="4"/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I24" s="2" t="s">
        <v>12</v>
      </c>
      <c r="J24" s="5">
        <f>IF(AND(J17&lt;=-0.3,$G$10-B8*5&gt;=0),$G$10-B8*5,0)</f>
        <v>0</v>
      </c>
      <c r="K24" s="5">
        <f>IF(AND(K17&lt;=-0.3,$G$10-C8*5&gt;=0),$G$10-C8*5,0)</f>
        <v>0</v>
      </c>
      <c r="L24" s="5">
        <f t="shared" ref="L24:N24" si="6">IF(AND(L17&lt;=-0.3,$G$10-D8*5&gt;=0),$G$10-D8*5,0)</f>
        <v>0</v>
      </c>
      <c r="M24" s="5">
        <f t="shared" si="6"/>
        <v>0</v>
      </c>
      <c r="N24" s="5">
        <f t="shared" si="6"/>
        <v>0</v>
      </c>
    </row>
    <row r="25" spans="1:14" ht="24" customHeight="1" x14ac:dyDescent="0.4">
      <c r="A25" s="3" t="s">
        <v>9</v>
      </c>
      <c r="B25" s="5">
        <f t="shared" si="4"/>
        <v>0</v>
      </c>
      <c r="C25" s="5">
        <f t="shared" si="4"/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I25" s="2" t="s">
        <v>13</v>
      </c>
      <c r="J25" s="5">
        <f>IF(AND(J18&lt;=-0.3,$G$11-B8*5&gt;=0),$G$11-B8*5,0)</f>
        <v>0</v>
      </c>
      <c r="K25" s="5">
        <f t="shared" ref="K25:N25" si="7">IF(AND(K18&lt;=-0.3,$G$11-C8*5&gt;=0),$G$11-C8*5,0)</f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</row>
    <row r="26" spans="1:14" ht="12" customHeight="1" x14ac:dyDescent="0.4"/>
    <row r="27" spans="1:14" x14ac:dyDescent="0.4">
      <c r="A27" s="15" t="s">
        <v>41</v>
      </c>
      <c r="G27" s="35" t="s">
        <v>40</v>
      </c>
      <c r="I27" s="1" t="s">
        <v>22</v>
      </c>
    </row>
    <row r="28" spans="1:14" x14ac:dyDescent="0.4">
      <c r="A28" s="41" t="s">
        <v>25</v>
      </c>
      <c r="B28" s="34" t="s">
        <v>10</v>
      </c>
      <c r="C28" s="34" t="s">
        <v>35</v>
      </c>
      <c r="D28" s="66" t="s">
        <v>39</v>
      </c>
      <c r="E28" s="67"/>
      <c r="F28" s="67"/>
      <c r="G28" s="68"/>
      <c r="I28" s="2" t="s">
        <v>23</v>
      </c>
      <c r="J28" s="2">
        <f>MAX(B23:F25)</f>
        <v>0</v>
      </c>
    </row>
    <row r="29" spans="1:14" x14ac:dyDescent="0.4">
      <c r="A29" s="23" t="str">
        <f>J30</f>
        <v/>
      </c>
      <c r="B29" s="23" t="str">
        <f>J29</f>
        <v/>
      </c>
      <c r="C29" s="17" t="str">
        <f>IF(J28&gt;0,J28,"")</f>
        <v/>
      </c>
      <c r="D29" s="63" t="str">
        <f>IF(J28&gt;0,CONCATENATE(J31,"円 － (",J32,"円 × 5) 　※250万円（又は150万円）が上限"),"")</f>
        <v/>
      </c>
      <c r="E29" s="64"/>
      <c r="F29" s="64"/>
      <c r="G29" s="65"/>
      <c r="I29" s="2" t="s">
        <v>10</v>
      </c>
      <c r="J29" s="2" t="str">
        <f>IF(J28&lt;&gt;0,VLOOKUP(J28,I35:M49,2,FALSE),"")</f>
        <v/>
      </c>
    </row>
    <row r="30" spans="1:14" ht="18.75" customHeight="1" x14ac:dyDescent="0.4">
      <c r="D30" s="11"/>
      <c r="I30" s="2" t="s">
        <v>25</v>
      </c>
      <c r="J30" s="2" t="str">
        <f>IF(J28&lt;&gt;0,VLOOKUP(J28,I35:M49,3,FALSE),"")</f>
        <v/>
      </c>
    </row>
    <row r="31" spans="1:14" ht="18.75" customHeight="1" x14ac:dyDescent="0.4">
      <c r="A31" s="53" t="s">
        <v>43</v>
      </c>
      <c r="B31" s="54"/>
      <c r="C31" s="54"/>
      <c r="D31" s="54"/>
      <c r="E31" s="54"/>
      <c r="F31" s="54"/>
      <c r="G31" s="54"/>
      <c r="I31" s="2" t="s">
        <v>37</v>
      </c>
      <c r="J31" s="2" t="str">
        <f>IF(J28&lt;&gt;0,VLOOKUP(J28,I35:M49,4,FALSE),"")</f>
        <v/>
      </c>
    </row>
    <row r="32" spans="1:14" ht="18.75" customHeight="1" x14ac:dyDescent="0.4">
      <c r="I32" s="2" t="s">
        <v>38</v>
      </c>
      <c r="J32" s="2" t="str">
        <f>IF(J28&lt;&gt;0,VLOOKUP(J28,I35:M49,5,FALSE),"")</f>
        <v/>
      </c>
    </row>
    <row r="33" spans="9:13" x14ac:dyDescent="0.4">
      <c r="I33" s="1" t="s">
        <v>34</v>
      </c>
    </row>
    <row r="34" spans="9:13" x14ac:dyDescent="0.4">
      <c r="I34" s="4" t="s">
        <v>23</v>
      </c>
      <c r="J34" s="4" t="s">
        <v>10</v>
      </c>
      <c r="K34" s="4" t="s">
        <v>25</v>
      </c>
      <c r="L34" s="28" t="s">
        <v>37</v>
      </c>
      <c r="M34" s="4" t="s">
        <v>38</v>
      </c>
    </row>
    <row r="35" spans="9:13" x14ac:dyDescent="0.4">
      <c r="I35" s="2">
        <f>B23</f>
        <v>0</v>
      </c>
      <c r="J35" s="12" t="s">
        <v>26</v>
      </c>
      <c r="K35" s="2" t="s">
        <v>28</v>
      </c>
      <c r="L35" s="29">
        <f>$G$9</f>
        <v>0</v>
      </c>
      <c r="M35" s="5">
        <f>$B$8</f>
        <v>0</v>
      </c>
    </row>
    <row r="36" spans="9:13" x14ac:dyDescent="0.4">
      <c r="I36" s="2">
        <f>B24</f>
        <v>0</v>
      </c>
      <c r="J36" s="12" t="s">
        <v>26</v>
      </c>
      <c r="K36" s="2" t="s">
        <v>27</v>
      </c>
      <c r="L36" s="29">
        <f>$G$10</f>
        <v>0</v>
      </c>
      <c r="M36" s="5">
        <f t="shared" ref="M36:M37" si="8">$B$8</f>
        <v>0</v>
      </c>
    </row>
    <row r="37" spans="9:13" x14ac:dyDescent="0.4">
      <c r="I37" s="2">
        <f>B25</f>
        <v>0</v>
      </c>
      <c r="J37" s="12" t="s">
        <v>26</v>
      </c>
      <c r="K37" s="2" t="s">
        <v>29</v>
      </c>
      <c r="L37" s="29">
        <f>$G$11</f>
        <v>0</v>
      </c>
      <c r="M37" s="5">
        <f t="shared" si="8"/>
        <v>0</v>
      </c>
    </row>
    <row r="38" spans="9:13" x14ac:dyDescent="0.4">
      <c r="I38" s="30">
        <f>C23</f>
        <v>0</v>
      </c>
      <c r="J38" s="31" t="s">
        <v>30</v>
      </c>
      <c r="K38" s="30" t="s">
        <v>28</v>
      </c>
      <c r="L38" s="32">
        <f>$G$9</f>
        <v>0</v>
      </c>
      <c r="M38" s="33">
        <f>$C$8</f>
        <v>0</v>
      </c>
    </row>
    <row r="39" spans="9:13" x14ac:dyDescent="0.4">
      <c r="I39" s="30">
        <f>C24</f>
        <v>0</v>
      </c>
      <c r="J39" s="31" t="s">
        <v>30</v>
      </c>
      <c r="K39" s="30" t="s">
        <v>27</v>
      </c>
      <c r="L39" s="32">
        <f>$G$10</f>
        <v>0</v>
      </c>
      <c r="M39" s="33">
        <f t="shared" ref="M39:M40" si="9">$C$8</f>
        <v>0</v>
      </c>
    </row>
    <row r="40" spans="9:13" x14ac:dyDescent="0.4">
      <c r="I40" s="30">
        <f>C25</f>
        <v>0</v>
      </c>
      <c r="J40" s="31" t="s">
        <v>30</v>
      </c>
      <c r="K40" s="30" t="s">
        <v>29</v>
      </c>
      <c r="L40" s="32">
        <f>$G$11</f>
        <v>0</v>
      </c>
      <c r="M40" s="33">
        <f t="shared" si="9"/>
        <v>0</v>
      </c>
    </row>
    <row r="41" spans="9:13" x14ac:dyDescent="0.4">
      <c r="I41" s="2">
        <f>D23</f>
        <v>0</v>
      </c>
      <c r="J41" s="12" t="s">
        <v>31</v>
      </c>
      <c r="K41" s="2" t="s">
        <v>28</v>
      </c>
      <c r="L41" s="29">
        <f>$G$9</f>
        <v>0</v>
      </c>
      <c r="M41" s="5">
        <f>$D$8</f>
        <v>0</v>
      </c>
    </row>
    <row r="42" spans="9:13" x14ac:dyDescent="0.4">
      <c r="I42" s="2">
        <f>D24</f>
        <v>0</v>
      </c>
      <c r="J42" s="12" t="s">
        <v>31</v>
      </c>
      <c r="K42" s="2" t="s">
        <v>27</v>
      </c>
      <c r="L42" s="29">
        <f>$G$10</f>
        <v>0</v>
      </c>
      <c r="M42" s="5">
        <f t="shared" ref="M42:M43" si="10">$D$8</f>
        <v>0</v>
      </c>
    </row>
    <row r="43" spans="9:13" x14ac:dyDescent="0.4">
      <c r="I43" s="2">
        <f>D25</f>
        <v>0</v>
      </c>
      <c r="J43" s="12" t="s">
        <v>31</v>
      </c>
      <c r="K43" s="2" t="s">
        <v>29</v>
      </c>
      <c r="L43" s="29">
        <f>$G$11</f>
        <v>0</v>
      </c>
      <c r="M43" s="5">
        <f t="shared" si="10"/>
        <v>0</v>
      </c>
    </row>
    <row r="44" spans="9:13" x14ac:dyDescent="0.4">
      <c r="I44" s="30">
        <f>E23</f>
        <v>0</v>
      </c>
      <c r="J44" s="31" t="s">
        <v>32</v>
      </c>
      <c r="K44" s="30" t="s">
        <v>28</v>
      </c>
      <c r="L44" s="32">
        <f>$G$9</f>
        <v>0</v>
      </c>
      <c r="M44" s="33">
        <f>$E$8</f>
        <v>0</v>
      </c>
    </row>
    <row r="45" spans="9:13" x14ac:dyDescent="0.4">
      <c r="I45" s="30">
        <f>E24</f>
        <v>0</v>
      </c>
      <c r="J45" s="31" t="s">
        <v>32</v>
      </c>
      <c r="K45" s="30" t="s">
        <v>27</v>
      </c>
      <c r="L45" s="32">
        <f>$G$10</f>
        <v>0</v>
      </c>
      <c r="M45" s="33">
        <f t="shared" ref="M45:M46" si="11">$E$8</f>
        <v>0</v>
      </c>
    </row>
    <row r="46" spans="9:13" x14ac:dyDescent="0.4">
      <c r="I46" s="30">
        <f>E25</f>
        <v>0</v>
      </c>
      <c r="J46" s="31" t="s">
        <v>32</v>
      </c>
      <c r="K46" s="30" t="s">
        <v>29</v>
      </c>
      <c r="L46" s="32">
        <f>$G$11</f>
        <v>0</v>
      </c>
      <c r="M46" s="33">
        <f t="shared" si="11"/>
        <v>0</v>
      </c>
    </row>
    <row r="47" spans="9:13" x14ac:dyDescent="0.4">
      <c r="I47" s="2">
        <f>F23</f>
        <v>0</v>
      </c>
      <c r="J47" s="12" t="s">
        <v>33</v>
      </c>
      <c r="K47" s="2" t="s">
        <v>28</v>
      </c>
      <c r="L47" s="29">
        <f>$G$9</f>
        <v>0</v>
      </c>
      <c r="M47" s="5">
        <f>$F$8</f>
        <v>0</v>
      </c>
    </row>
    <row r="48" spans="9:13" x14ac:dyDescent="0.4">
      <c r="I48" s="2">
        <f>F24</f>
        <v>0</v>
      </c>
      <c r="J48" s="12" t="s">
        <v>33</v>
      </c>
      <c r="K48" s="2" t="s">
        <v>27</v>
      </c>
      <c r="L48" s="29">
        <f>$G$10</f>
        <v>0</v>
      </c>
      <c r="M48" s="5">
        <f t="shared" ref="M48:M49" si="12">$F$8</f>
        <v>0</v>
      </c>
    </row>
    <row r="49" spans="9:13" x14ac:dyDescent="0.4">
      <c r="I49" s="2">
        <f>F25</f>
        <v>0</v>
      </c>
      <c r="J49" s="12" t="s">
        <v>33</v>
      </c>
      <c r="K49" s="2" t="s">
        <v>29</v>
      </c>
      <c r="L49" s="29">
        <f>$G$11</f>
        <v>0</v>
      </c>
      <c r="M49" s="5">
        <f t="shared" si="12"/>
        <v>0</v>
      </c>
    </row>
  </sheetData>
  <sheetProtection algorithmName="SHA-512" hashValue="tCTGht7+9ovrjakNBX3isDq0pqw3Snr2awipnmE7GbS/dXMv9IAu79MpegHP5UFWhVMW0VdfQ3Tjgv7jAo6dmQ==" saltValue="COwUXCOU7Lc3xR1XxyQLdQ==" spinCount="100000" sheet="1" objects="1" scenarios="1"/>
  <mergeCells count="7">
    <mergeCell ref="A31:G31"/>
    <mergeCell ref="A1:G1"/>
    <mergeCell ref="A3:G3"/>
    <mergeCell ref="B14:F14"/>
    <mergeCell ref="B21:F21"/>
    <mergeCell ref="D28:G28"/>
    <mergeCell ref="D29:G29"/>
  </mergeCells>
  <phoneticPr fontId="2"/>
  <conditionalFormatting sqref="B16:F18">
    <cfRule type="cellIs" dxfId="1" priority="1" operator="between">
      <formula>-0.3</formula>
      <formula>-0.499</formula>
    </cfRule>
    <cfRule type="cellIs" dxfId="0" priority="2" operator="lessThanOrEqual">
      <formula>-0.5</formula>
    </cfRule>
  </conditionalFormatting>
  <dataValidations count="2">
    <dataValidation type="list" allowBlank="1" showInputMessage="1" showErrorMessage="1" sqref="B4" xr:uid="{460A5595-95BA-4B93-8391-A6EAC7221476}">
      <formula1>"個人,法人"</formula1>
    </dataValidation>
    <dataValidation type="whole" operator="greaterThanOrEqual" allowBlank="1" showInputMessage="1" showErrorMessage="1" errorTitle="売上額" error="0以上の数値のみ入力してくださ" sqref="B8:F11" xr:uid="{D1707D1D-EEB7-4A99-BB7D-03D591CC11FE}">
      <formula1>0</formula1>
    </dataValidation>
  </dataValidations>
  <pageMargins left="0.7" right="0.7" top="0.75" bottom="0.75" header="0.3" footer="0.3"/>
  <pageSetup paperSize="9" scale="76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利用方法</vt:lpstr>
      <vt:lpstr>Ⅰ．個人（青申）</vt:lpstr>
      <vt:lpstr>Ⅱ．個人（白申）</vt:lpstr>
      <vt:lpstr>Ⅲ．法人（年間売上１億円以下）</vt:lpstr>
      <vt:lpstr>Ⅳ．法人（年間売上１億円超５億円以下）</vt:lpstr>
      <vt:lpstr>Ⅴ．法人（年間売上５億円超）</vt:lpstr>
      <vt:lpstr>'Ⅰ．個人（青申）'!Print_Area</vt:lpstr>
      <vt:lpstr>'Ⅱ．個人（白申）'!Print_Area</vt:lpstr>
      <vt:lpstr>'Ⅲ．法人（年間売上１億円以下）'!Print_Area</vt:lpstr>
      <vt:lpstr>'Ⅳ．法人（年間売上１億円超５億円以下）'!Print_Area</vt:lpstr>
      <vt:lpstr>'Ⅴ．法人（年間売上５億円超）'!Print_Area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Oapc21</dc:creator>
  <cp:lastModifiedBy>Oapc21</cp:lastModifiedBy>
  <cp:lastPrinted>2022-01-27T04:00:56Z</cp:lastPrinted>
  <dcterms:created xsi:type="dcterms:W3CDTF">2021-12-28T01:55:20Z</dcterms:created>
  <dcterms:modified xsi:type="dcterms:W3CDTF">2022-01-27T05:01:06Z</dcterms:modified>
</cp:coreProperties>
</file>